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R:\FINANCE\SRV 2016-17\Substantiating Documentation\"/>
    </mc:Choice>
  </mc:AlternateContent>
  <bookViews>
    <workbookView xWindow="14385" yWindow="-15" windowWidth="7200" windowHeight="11760" firstSheet="11" activeTab="11"/>
  </bookViews>
  <sheets>
    <sheet name="Draft_1 (Dec 14)" sheetId="1" state="hidden" r:id="rId1"/>
    <sheet name="Draft_2 (Jan 15)" sheetId="4" state="hidden" r:id="rId2"/>
    <sheet name="2015_16" sheetId="5" state="hidden" r:id="rId3"/>
    <sheet name="2016_17" sheetId="6" state="hidden" r:id="rId4"/>
    <sheet name="2017_18" sheetId="7" state="hidden" r:id="rId5"/>
    <sheet name="Draft_Repairs_non Capital " sheetId="3" state="hidden" r:id="rId6"/>
    <sheet name="2018_19" sheetId="8" state="hidden" r:id="rId7"/>
    <sheet name="2019_20" sheetId="14" state="hidden" r:id="rId8"/>
    <sheet name="2021_22" sheetId="11" state="hidden" r:id="rId9"/>
    <sheet name="2022_23" sheetId="12" state="hidden" r:id="rId10"/>
    <sheet name="4 year_16_17-1.5% Rate Pegging" sheetId="13" state="hidden" r:id="rId11"/>
    <sheet name="10 year_16_17 _2.5% Rate Peg" sheetId="15" r:id="rId12"/>
    <sheet name="2016-17 to 2018_19 Rpt Version" sheetId="9" state="hidden" r:id="rId13"/>
    <sheet name="2015_16 Council Report Version" sheetId="10" state="hidden" r:id="rId14"/>
  </sheets>
  <definedNames>
    <definedName name="_xlnm._FilterDatabase" localSheetId="11" hidden="1">'10 year_16_17 _2.5% Rate Peg'!$B$2:$AN$117</definedName>
    <definedName name="_xlnm._FilterDatabase" localSheetId="2" hidden="1">'2015_16'!$A$4:$Z$106</definedName>
    <definedName name="_xlnm._FilterDatabase" localSheetId="10" hidden="1">'4 year_16_17-1.5% Rate Pegging'!#REF!</definedName>
    <definedName name="_xlnm.Print_Area" localSheetId="11">'10 year_16_17 _2.5% Rate Peg'!$Z$3:$AK$22</definedName>
    <definedName name="_xlnm.Print_Area" localSheetId="2">'2015_16'!$A$1:$V$106</definedName>
    <definedName name="_xlnm.Print_Area" localSheetId="13">'2015_16 Council Report Version'!$A$1:$T$103</definedName>
    <definedName name="_xlnm.Print_Area" localSheetId="3">'2016_17'!$A$1:$Y$101</definedName>
    <definedName name="_xlnm.Print_Area" localSheetId="12">'2016-17 to 2018_19 Rpt Version'!$A$1:$K$131</definedName>
    <definedName name="_xlnm.Print_Area" localSheetId="0">'Draft_1 (Dec 14)'!$B$1:$T$125</definedName>
    <definedName name="_xlnm.Print_Area" localSheetId="1">'Draft_2 (Jan 15)'!$A$1:$U$126</definedName>
    <definedName name="_xlnm.Print_Titles" localSheetId="2">'2015_16'!$1:$5</definedName>
    <definedName name="_xlnm.Print_Titles" localSheetId="13">'2015_16 Council Report Version'!$1:$5</definedName>
    <definedName name="_xlnm.Print_Titles" localSheetId="12">'2016-17 to 2018_19 Rpt Version'!$1:$3</definedName>
  </definedNames>
  <calcPr calcId="152511"/>
</workbook>
</file>

<file path=xl/calcChain.xml><?xml version="1.0" encoding="utf-8"?>
<calcChain xmlns="http://schemas.openxmlformats.org/spreadsheetml/2006/main">
  <c r="AJ8" i="15" l="1"/>
  <c r="K82" i="15"/>
  <c r="K81" i="15"/>
  <c r="AF8" i="15"/>
  <c r="Q5" i="15"/>
  <c r="K169" i="15"/>
  <c r="K168" i="15"/>
  <c r="K75" i="15"/>
  <c r="K111" i="15"/>
  <c r="K108" i="15"/>
  <c r="K110" i="15"/>
  <c r="K105" i="15"/>
  <c r="K103" i="15"/>
  <c r="T4" i="15"/>
  <c r="T5" i="15" s="1"/>
  <c r="R4" i="15"/>
  <c r="R5" i="15" s="1"/>
  <c r="S4" i="15"/>
  <c r="S5" i="15" s="1"/>
  <c r="K18" i="15"/>
  <c r="K17" i="15"/>
  <c r="K16" i="15"/>
  <c r="K15" i="15"/>
  <c r="K14" i="15"/>
  <c r="K13" i="15"/>
  <c r="K36" i="15"/>
  <c r="K35" i="15"/>
  <c r="K34" i="15"/>
  <c r="K33" i="15"/>
  <c r="K32" i="15"/>
  <c r="K31" i="15"/>
  <c r="K12" i="15"/>
  <c r="AJ50" i="15"/>
  <c r="AI50" i="15"/>
  <c r="AH50" i="15"/>
  <c r="AG50" i="15"/>
  <c r="AF50" i="15"/>
  <c r="AE50" i="15"/>
  <c r="AD50" i="15"/>
  <c r="AC50" i="15"/>
  <c r="AB50" i="15"/>
  <c r="AA50" i="15"/>
  <c r="AK49" i="15"/>
  <c r="N3" i="15" s="1"/>
  <c r="M3" i="15"/>
  <c r="AJ42" i="15"/>
  <c r="AI42" i="15"/>
  <c r="AH42" i="15"/>
  <c r="AG42" i="15"/>
  <c r="AF42" i="15"/>
  <c r="AE42" i="15"/>
  <c r="AD42" i="15"/>
  <c r="AC42" i="15"/>
  <c r="AB42" i="15"/>
  <c r="AA42" i="15"/>
  <c r="AK41" i="15"/>
  <c r="K51" i="15"/>
  <c r="K53" i="15"/>
  <c r="K52" i="15"/>
  <c r="K50" i="15"/>
  <c r="K49" i="15"/>
  <c r="K48" i="15"/>
  <c r="L3" i="15"/>
  <c r="AK33" i="15"/>
  <c r="AJ34" i="15"/>
  <c r="AI34" i="15"/>
  <c r="AH34" i="15"/>
  <c r="AG34" i="15"/>
  <c r="AF34" i="15"/>
  <c r="AE34" i="15"/>
  <c r="AD34" i="15"/>
  <c r="AC34" i="15"/>
  <c r="AB34" i="15"/>
  <c r="AA34" i="15"/>
  <c r="K115" i="15"/>
  <c r="K114" i="15"/>
  <c r="K113" i="15"/>
  <c r="K112" i="15"/>
  <c r="K109" i="15"/>
  <c r="K107" i="15"/>
  <c r="K106" i="15"/>
  <c r="K104" i="15"/>
  <c r="K102" i="15"/>
  <c r="K95" i="15"/>
  <c r="K96" i="15"/>
  <c r="K90" i="15"/>
  <c r="K91" i="15"/>
  <c r="K92" i="15"/>
  <c r="K93" i="15"/>
  <c r="K94" i="15"/>
  <c r="K97" i="15"/>
  <c r="Q4" i="15"/>
  <c r="P4" i="15"/>
  <c r="P5" i="15" s="1"/>
  <c r="O4" i="15"/>
  <c r="O5" i="15" s="1"/>
  <c r="N4" i="15"/>
  <c r="M4" i="15"/>
  <c r="L4" i="15"/>
  <c r="K130" i="15"/>
  <c r="K141" i="15"/>
  <c r="K140" i="15"/>
  <c r="K139" i="15"/>
  <c r="K138" i="15"/>
  <c r="K137" i="15"/>
  <c r="K136" i="15"/>
  <c r="K135" i="15"/>
  <c r="K134" i="15"/>
  <c r="K133" i="15"/>
  <c r="K132" i="15"/>
  <c r="K131" i="15"/>
  <c r="AJ17" i="15"/>
  <c r="AI17" i="15"/>
  <c r="AH17" i="15"/>
  <c r="AG17" i="15"/>
  <c r="AF17" i="15"/>
  <c r="AE17" i="15"/>
  <c r="K129" i="15"/>
  <c r="K178" i="15"/>
  <c r="K177" i="15"/>
  <c r="K176" i="15"/>
  <c r="K175" i="15"/>
  <c r="K174" i="15"/>
  <c r="K173" i="15"/>
  <c r="K172" i="15"/>
  <c r="K171" i="15"/>
  <c r="K170" i="15"/>
  <c r="K167" i="15"/>
  <c r="J166" i="15"/>
  <c r="K164" i="15"/>
  <c r="K163" i="15"/>
  <c r="K162" i="15"/>
  <c r="K161" i="15"/>
  <c r="K160" i="15"/>
  <c r="K159" i="15"/>
  <c r="K158" i="15"/>
  <c r="K157" i="15"/>
  <c r="K156" i="15"/>
  <c r="K155" i="15"/>
  <c r="J154" i="15"/>
  <c r="K152" i="15"/>
  <c r="K151" i="15"/>
  <c r="K150" i="15"/>
  <c r="K149" i="15"/>
  <c r="K148" i="15"/>
  <c r="K147" i="15"/>
  <c r="K146" i="15"/>
  <c r="K145" i="15"/>
  <c r="K144" i="15"/>
  <c r="K143" i="15"/>
  <c r="J142" i="15"/>
  <c r="AJ14" i="15"/>
  <c r="AI14" i="15"/>
  <c r="AH14" i="15"/>
  <c r="AG14" i="15"/>
  <c r="AJ11" i="15"/>
  <c r="AI11" i="15"/>
  <c r="AH11" i="15"/>
  <c r="AG11" i="15"/>
  <c r="AH8" i="15"/>
  <c r="AG8" i="15"/>
  <c r="AE8" i="15"/>
  <c r="AF11" i="15"/>
  <c r="AE11" i="15"/>
  <c r="AF14" i="15"/>
  <c r="AE14" i="15"/>
  <c r="AD17" i="15"/>
  <c r="AC17" i="15"/>
  <c r="AB17" i="15"/>
  <c r="AA17" i="15"/>
  <c r="J77" i="6"/>
  <c r="J76" i="6"/>
  <c r="K21" i="15"/>
  <c r="K128" i="15"/>
  <c r="K127" i="15"/>
  <c r="K126" i="15"/>
  <c r="K125" i="15"/>
  <c r="K124" i="15"/>
  <c r="K123" i="15"/>
  <c r="K122" i="15"/>
  <c r="K121" i="15"/>
  <c r="K120" i="15"/>
  <c r="K119" i="15"/>
  <c r="J118" i="15"/>
  <c r="K101" i="15"/>
  <c r="K100" i="15"/>
  <c r="K99" i="15"/>
  <c r="K98" i="15"/>
  <c r="K89" i="15"/>
  <c r="K88" i="15"/>
  <c r="K87" i="15"/>
  <c r="K86" i="15"/>
  <c r="K85" i="15"/>
  <c r="K84" i="15"/>
  <c r="K83" i="15"/>
  <c r="K80" i="15"/>
  <c r="K79" i="15"/>
  <c r="K78" i="15"/>
  <c r="K77" i="15"/>
  <c r="K76" i="15"/>
  <c r="K74" i="15"/>
  <c r="K73" i="15"/>
  <c r="K72" i="15"/>
  <c r="K71" i="15"/>
  <c r="K70" i="15"/>
  <c r="K69" i="15"/>
  <c r="K68" i="15"/>
  <c r="K67" i="15"/>
  <c r="K66" i="15"/>
  <c r="K65" i="15"/>
  <c r="K64" i="15"/>
  <c r="K63" i="15"/>
  <c r="K62" i="15"/>
  <c r="K61" i="15"/>
  <c r="K60" i="15"/>
  <c r="K59" i="15"/>
  <c r="K58" i="15"/>
  <c r="K57" i="15"/>
  <c r="K56" i="15"/>
  <c r="K55" i="15"/>
  <c r="J54" i="15"/>
  <c r="K47" i="15"/>
  <c r="K46" i="15"/>
  <c r="K45" i="15"/>
  <c r="K44" i="15"/>
  <c r="K43" i="15"/>
  <c r="K42" i="15"/>
  <c r="K41" i="15"/>
  <c r="K40" i="15"/>
  <c r="K39" i="15"/>
  <c r="K38" i="15"/>
  <c r="J37" i="15"/>
  <c r="K30" i="15"/>
  <c r="K29" i="15"/>
  <c r="K28" i="15"/>
  <c r="K27" i="15"/>
  <c r="K26" i="15"/>
  <c r="K24" i="15"/>
  <c r="K23" i="15"/>
  <c r="K22" i="15"/>
  <c r="AD14" i="15"/>
  <c r="AC14" i="15"/>
  <c r="AB14" i="15"/>
  <c r="AA14" i="15"/>
  <c r="K20" i="15"/>
  <c r="AD11" i="15"/>
  <c r="AC11" i="15"/>
  <c r="AB11" i="15"/>
  <c r="AA11" i="15"/>
  <c r="K11" i="15"/>
  <c r="K10" i="15"/>
  <c r="K9" i="15"/>
  <c r="AD8" i="15"/>
  <c r="AC8" i="15"/>
  <c r="AB8" i="15"/>
  <c r="AA8" i="15"/>
  <c r="J7" i="15"/>
  <c r="P4" i="13"/>
  <c r="O4" i="13"/>
  <c r="I7" i="13"/>
  <c r="J83" i="13"/>
  <c r="J82" i="13"/>
  <c r="J81" i="13"/>
  <c r="J80" i="13"/>
  <c r="J79" i="13"/>
  <c r="J78" i="13"/>
  <c r="J77" i="13"/>
  <c r="J76" i="13"/>
  <c r="J59" i="13"/>
  <c r="J70" i="13"/>
  <c r="J75" i="13"/>
  <c r="J74" i="13"/>
  <c r="J72" i="13"/>
  <c r="J73" i="13"/>
  <c r="J54" i="13"/>
  <c r="J53" i="13"/>
  <c r="I38" i="13"/>
  <c r="I26" i="13"/>
  <c r="J71" i="13"/>
  <c r="J68" i="13"/>
  <c r="J66" i="13"/>
  <c r="J65" i="13"/>
  <c r="J57" i="13"/>
  <c r="J67" i="13"/>
  <c r="J64" i="13"/>
  <c r="J69" i="13"/>
  <c r="U4" i="15" l="1"/>
  <c r="K116" i="15"/>
  <c r="AI8" i="15"/>
  <c r="AI21" i="15" s="1"/>
  <c r="K117" i="15"/>
  <c r="N5" i="15"/>
  <c r="L5" i="15"/>
  <c r="AA21" i="15"/>
  <c r="AH21" i="15"/>
  <c r="AB21" i="15"/>
  <c r="AJ21" i="15"/>
  <c r="AC21" i="15"/>
  <c r="AF21" i="15"/>
  <c r="AE21" i="15"/>
  <c r="AG21" i="15"/>
  <c r="AD21" i="15"/>
  <c r="M5" i="15"/>
  <c r="J58" i="13"/>
  <c r="J23" i="13"/>
  <c r="J22" i="13"/>
  <c r="J36" i="13"/>
  <c r="Z14" i="13"/>
  <c r="Y14" i="13"/>
  <c r="X14" i="13"/>
  <c r="W14" i="13"/>
  <c r="J35" i="13"/>
  <c r="J18" i="7"/>
  <c r="J24" i="13"/>
  <c r="J21" i="13"/>
  <c r="J15" i="13"/>
  <c r="Z11" i="13"/>
  <c r="Y11" i="13"/>
  <c r="X11" i="13"/>
  <c r="W11" i="13"/>
  <c r="Z8" i="13"/>
  <c r="Y8" i="13"/>
  <c r="X8" i="13"/>
  <c r="W8" i="13"/>
  <c r="J18" i="13"/>
  <c r="J16" i="13"/>
  <c r="J11" i="13"/>
  <c r="J52" i="13"/>
  <c r="J51" i="13"/>
  <c r="J50" i="13"/>
  <c r="J95" i="13"/>
  <c r="J94" i="13"/>
  <c r="J104" i="14"/>
  <c r="J101" i="14"/>
  <c r="J100" i="14"/>
  <c r="I85" i="14"/>
  <c r="J82" i="14"/>
  <c r="I81" i="14"/>
  <c r="I76" i="14"/>
  <c r="I64" i="14"/>
  <c r="I60" i="14"/>
  <c r="I56" i="14"/>
  <c r="J27" i="14"/>
  <c r="I26" i="14"/>
  <c r="J25" i="14"/>
  <c r="J23" i="14"/>
  <c r="J22" i="14"/>
  <c r="I21" i="14"/>
  <c r="J19" i="14"/>
  <c r="J18" i="14"/>
  <c r="J17" i="14"/>
  <c r="J16" i="14"/>
  <c r="I15" i="14"/>
  <c r="J14" i="14"/>
  <c r="J13" i="14"/>
  <c r="I12" i="14"/>
  <c r="J9" i="14"/>
  <c r="J8" i="14"/>
  <c r="I7" i="14"/>
  <c r="P5" i="14"/>
  <c r="L5" i="14"/>
  <c r="U4" i="14"/>
  <c r="U5" i="14" s="1"/>
  <c r="T4" i="14"/>
  <c r="T5" i="14" s="1"/>
  <c r="S4" i="14"/>
  <c r="S5" i="14" s="1"/>
  <c r="R4" i="14"/>
  <c r="R5" i="14" s="1"/>
  <c r="Q4" i="14"/>
  <c r="Q5" i="14" s="1"/>
  <c r="P4" i="14"/>
  <c r="O4" i="14"/>
  <c r="O5" i="14" s="1"/>
  <c r="N4" i="14"/>
  <c r="N5" i="14" s="1"/>
  <c r="M4" i="14"/>
  <c r="M5" i="14" s="1"/>
  <c r="L4" i="14"/>
  <c r="K4" i="14"/>
  <c r="K5" i="14" s="1"/>
  <c r="Y3" i="14"/>
  <c r="L3" i="13"/>
  <c r="J55" i="13"/>
  <c r="J61" i="13"/>
  <c r="J63" i="13"/>
  <c r="J62" i="13"/>
  <c r="J60" i="13"/>
  <c r="J56" i="13"/>
  <c r="J49" i="13"/>
  <c r="J48" i="13"/>
  <c r="J47" i="13"/>
  <c r="J46" i="13"/>
  <c r="J45" i="13"/>
  <c r="J44" i="13"/>
  <c r="J43" i="13"/>
  <c r="J42" i="13"/>
  <c r="J41" i="13"/>
  <c r="J40" i="13"/>
  <c r="J39" i="13"/>
  <c r="J96" i="13"/>
  <c r="J93" i="13"/>
  <c r="J92" i="13"/>
  <c r="J91" i="13"/>
  <c r="J90" i="13"/>
  <c r="J89" i="13"/>
  <c r="J88" i="13"/>
  <c r="J87" i="13"/>
  <c r="J34" i="13"/>
  <c r="J33" i="13"/>
  <c r="J32" i="13"/>
  <c r="J31" i="13"/>
  <c r="J30" i="13"/>
  <c r="J29" i="13"/>
  <c r="J28" i="13"/>
  <c r="J27" i="13"/>
  <c r="J20" i="13"/>
  <c r="J17" i="13"/>
  <c r="J14" i="13"/>
  <c r="J12" i="13"/>
  <c r="J10" i="13"/>
  <c r="J9" i="13"/>
  <c r="N4" i="13"/>
  <c r="N5" i="13" s="1"/>
  <c r="I85" i="13"/>
  <c r="J86" i="13"/>
  <c r="Q4" i="13"/>
  <c r="M4" i="13"/>
  <c r="M5" i="13" s="1"/>
  <c r="L4" i="13"/>
  <c r="K4" i="13"/>
  <c r="I75" i="7"/>
  <c r="J77" i="7"/>
  <c r="J76" i="7"/>
  <c r="AK21" i="15" l="1"/>
  <c r="U3" i="15" s="1"/>
  <c r="Z16" i="13"/>
  <c r="Y16" i="13"/>
  <c r="X16" i="13"/>
  <c r="W16" i="13"/>
  <c r="K5" i="13"/>
  <c r="L5" i="13"/>
  <c r="J18" i="6"/>
  <c r="J29" i="6"/>
  <c r="J28" i="6"/>
  <c r="J27" i="6"/>
  <c r="J65" i="6"/>
  <c r="J64" i="6"/>
  <c r="J63" i="6"/>
  <c r="J62" i="6"/>
  <c r="J61" i="6"/>
  <c r="I97" i="6"/>
  <c r="J99" i="6"/>
  <c r="J98" i="6"/>
  <c r="J38" i="6"/>
  <c r="J37" i="6"/>
  <c r="J43" i="7"/>
  <c r="J44" i="7"/>
  <c r="J45" i="7"/>
  <c r="J18" i="11"/>
  <c r="J17" i="11"/>
  <c r="I15" i="6"/>
  <c r="I92" i="6"/>
  <c r="J84" i="6"/>
  <c r="O4" i="7"/>
  <c r="J93" i="6"/>
  <c r="J101" i="6"/>
  <c r="J96" i="6"/>
  <c r="J53" i="7"/>
  <c r="J52" i="7"/>
  <c r="J51" i="7"/>
  <c r="J50" i="7"/>
  <c r="J49" i="7"/>
  <c r="J42" i="7"/>
  <c r="J41" i="7"/>
  <c r="J40" i="7"/>
  <c r="J39" i="7"/>
  <c r="J38" i="7"/>
  <c r="J37" i="7"/>
  <c r="J36" i="7"/>
  <c r="J35" i="7"/>
  <c r="J34" i="7"/>
  <c r="J33" i="7"/>
  <c r="J32" i="7"/>
  <c r="J31" i="7"/>
  <c r="J30" i="7"/>
  <c r="J29" i="7"/>
  <c r="J28" i="7"/>
  <c r="U5" i="15" l="1"/>
  <c r="X3" i="15"/>
  <c r="AA16" i="13"/>
  <c r="Q3" i="13" s="1"/>
  <c r="Q5" i="13" s="1"/>
  <c r="J57" i="6"/>
  <c r="J56" i="6"/>
  <c r="J55" i="6"/>
  <c r="J54" i="6"/>
  <c r="J53" i="6"/>
  <c r="J52" i="6"/>
  <c r="J51" i="6"/>
  <c r="J50" i="6"/>
  <c r="J49" i="6"/>
  <c r="J48" i="6"/>
  <c r="J47" i="6"/>
  <c r="J46" i="6"/>
  <c r="J45" i="6"/>
  <c r="J44" i="6"/>
  <c r="J43" i="6"/>
  <c r="J42" i="6"/>
  <c r="J41" i="6"/>
  <c r="J40" i="6"/>
  <c r="J39" i="6"/>
  <c r="J36" i="6"/>
  <c r="J35" i="6"/>
  <c r="O4" i="6" l="1"/>
  <c r="O5" i="6" s="1"/>
  <c r="W4" i="5"/>
  <c r="K3" i="5"/>
  <c r="J26" i="6" l="1"/>
  <c r="I11" i="6" l="1"/>
  <c r="J14" i="6"/>
  <c r="W3" i="7"/>
  <c r="Z3" i="6"/>
  <c r="Y3" i="8"/>
  <c r="Y3" i="5"/>
  <c r="I82" i="5"/>
  <c r="W3" i="11"/>
  <c r="W3" i="12"/>
  <c r="I85" i="12"/>
  <c r="I81" i="12"/>
  <c r="I76" i="12"/>
  <c r="I64" i="12"/>
  <c r="I60" i="12"/>
  <c r="I56" i="12"/>
  <c r="I26" i="12"/>
  <c r="I21" i="12"/>
  <c r="I15" i="12"/>
  <c r="I12" i="12"/>
  <c r="I7" i="12"/>
  <c r="S4" i="12"/>
  <c r="S5" i="12" s="1"/>
  <c r="R4" i="12"/>
  <c r="R5" i="12" s="1"/>
  <c r="Q4" i="12"/>
  <c r="Q5" i="12" s="1"/>
  <c r="P4" i="12"/>
  <c r="P5" i="12" s="1"/>
  <c r="O4" i="12"/>
  <c r="O5" i="12" s="1"/>
  <c r="N4" i="12"/>
  <c r="N5" i="12" s="1"/>
  <c r="M4" i="12"/>
  <c r="M5" i="12" s="1"/>
  <c r="L4" i="12"/>
  <c r="L5" i="12" s="1"/>
  <c r="K4" i="12"/>
  <c r="K5" i="12" s="1"/>
  <c r="I87" i="11"/>
  <c r="I83" i="11"/>
  <c r="I78" i="11"/>
  <c r="I66" i="11"/>
  <c r="I62" i="11"/>
  <c r="I58" i="11"/>
  <c r="I28" i="11"/>
  <c r="I23" i="11"/>
  <c r="I15" i="11"/>
  <c r="I12" i="11"/>
  <c r="I7" i="11"/>
  <c r="S4" i="11"/>
  <c r="S5" i="11" s="1"/>
  <c r="R4" i="11"/>
  <c r="R5" i="11" s="1"/>
  <c r="Q4" i="11"/>
  <c r="Q5" i="11" s="1"/>
  <c r="P4" i="11"/>
  <c r="P5" i="11" s="1"/>
  <c r="O4" i="11"/>
  <c r="O5" i="11" s="1"/>
  <c r="N4" i="11"/>
  <c r="N5" i="11" s="1"/>
  <c r="M4" i="11"/>
  <c r="M5" i="11" s="1"/>
  <c r="L4" i="11"/>
  <c r="L5" i="11" s="1"/>
  <c r="K4" i="11"/>
  <c r="K5" i="11" s="1"/>
  <c r="I5" i="10" l="1"/>
  <c r="N5" i="10"/>
  <c r="G17" i="10" l="1"/>
  <c r="G16" i="10"/>
  <c r="G15" i="10"/>
  <c r="G14" i="10"/>
  <c r="G13" i="10"/>
  <c r="G11" i="10"/>
  <c r="G10" i="10" s="1"/>
  <c r="G9" i="10"/>
  <c r="G19" i="10"/>
  <c r="G20" i="10"/>
  <c r="G21" i="10"/>
  <c r="G22" i="10"/>
  <c r="G23" i="10"/>
  <c r="G24" i="10"/>
  <c r="G25" i="10"/>
  <c r="G26" i="10"/>
  <c r="G30" i="10"/>
  <c r="G31" i="10"/>
  <c r="G32" i="10"/>
  <c r="G33" i="10"/>
  <c r="G35" i="10"/>
  <c r="G36" i="10"/>
  <c r="G38" i="10"/>
  <c r="G39" i="10"/>
  <c r="G40" i="10"/>
  <c r="G41"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3" i="10"/>
  <c r="G72" i="10" s="1"/>
  <c r="G75" i="10"/>
  <c r="G76" i="10"/>
  <c r="G78" i="10"/>
  <c r="G77" i="10" s="1"/>
  <c r="G81" i="10"/>
  <c r="G82" i="10"/>
  <c r="G83" i="10"/>
  <c r="G84" i="10"/>
  <c r="G85" i="10"/>
  <c r="G86" i="10"/>
  <c r="G87" i="10"/>
  <c r="G88" i="10"/>
  <c r="G89" i="10"/>
  <c r="G92" i="10"/>
  <c r="G93" i="10"/>
  <c r="G94" i="10"/>
  <c r="G97" i="10"/>
  <c r="G98" i="10"/>
  <c r="G99" i="10"/>
  <c r="G100" i="10"/>
  <c r="G102" i="10"/>
  <c r="G103" i="10"/>
  <c r="G8" i="10"/>
  <c r="G96" i="10" l="1"/>
  <c r="G95" i="10" s="1"/>
  <c r="G74" i="10"/>
  <c r="G12" i="10"/>
  <c r="G91" i="10"/>
  <c r="G90" i="10" s="1"/>
  <c r="G80" i="10"/>
  <c r="G79" i="10" s="1"/>
  <c r="G42" i="10"/>
  <c r="G37" i="10"/>
  <c r="G7" i="10"/>
  <c r="G18" i="10"/>
  <c r="G6" i="10" l="1"/>
  <c r="T5" i="10"/>
  <c r="S5" i="10"/>
  <c r="R5" i="10"/>
  <c r="Q5" i="10"/>
  <c r="P5" i="10"/>
  <c r="O5" i="10"/>
  <c r="M5" i="10"/>
  <c r="L5" i="10"/>
  <c r="K5" i="10"/>
  <c r="J5" i="10"/>
  <c r="H5" i="10"/>
  <c r="G5" i="10" s="1"/>
  <c r="J143" i="9" l="1"/>
  <c r="J138" i="9"/>
  <c r="J133" i="9"/>
  <c r="J78" i="6" l="1"/>
  <c r="Q4" i="5"/>
  <c r="Q6" i="5" s="1"/>
  <c r="I36" i="5"/>
  <c r="X4" i="5"/>
  <c r="X6" i="5" s="1"/>
  <c r="I98" i="5"/>
  <c r="I93" i="5"/>
  <c r="I79" i="5"/>
  <c r="I76" i="5"/>
  <c r="I74" i="5"/>
  <c r="I44" i="5"/>
  <c r="I39" i="5"/>
  <c r="I22" i="5"/>
  <c r="I12" i="5"/>
  <c r="I7" i="5"/>
  <c r="V4" i="5"/>
  <c r="V6" i="5" s="1"/>
  <c r="U4" i="5"/>
  <c r="U6" i="5" s="1"/>
  <c r="T4" i="5"/>
  <c r="T6" i="5" s="1"/>
  <c r="S4" i="5"/>
  <c r="S6" i="5" s="1"/>
  <c r="R4" i="5"/>
  <c r="R6" i="5" s="1"/>
  <c r="P4" i="5"/>
  <c r="P6" i="5" s="1"/>
  <c r="O4" i="5"/>
  <c r="O6" i="5" s="1"/>
  <c r="N4" i="5"/>
  <c r="N6" i="5" s="1"/>
  <c r="M4" i="5"/>
  <c r="M6" i="5" s="1"/>
  <c r="L4" i="5"/>
  <c r="L6" i="5" s="1"/>
  <c r="K4" i="5"/>
  <c r="K6" i="5" s="1"/>
  <c r="J4" i="5"/>
  <c r="J6" i="5" s="1"/>
  <c r="J19" i="8"/>
  <c r="J18" i="8"/>
  <c r="J17" i="8"/>
  <c r="J16" i="8"/>
  <c r="I12" i="8"/>
  <c r="J23" i="8"/>
  <c r="J25" i="6"/>
  <c r="J20" i="6"/>
  <c r="J24" i="6"/>
  <c r="J23" i="6"/>
  <c r="J16" i="9"/>
  <c r="J13" i="6"/>
  <c r="J16" i="7"/>
  <c r="I13" i="7"/>
  <c r="J15" i="7"/>
  <c r="J14" i="8"/>
  <c r="J65" i="7"/>
  <c r="J56" i="7"/>
  <c r="J27" i="8"/>
  <c r="J110" i="9"/>
  <c r="J109" i="9" s="1"/>
  <c r="J44" i="9"/>
  <c r="J128" i="9"/>
  <c r="J127" i="9" s="1"/>
  <c r="J122" i="9"/>
  <c r="J121" i="9" s="1"/>
  <c r="J104" i="9"/>
  <c r="J99" i="9" s="1"/>
  <c r="J90" i="9"/>
  <c r="J55" i="9"/>
  <c r="J25" i="9"/>
  <c r="J5" i="9"/>
  <c r="J68" i="6"/>
  <c r="J27" i="7"/>
  <c r="I59" i="7"/>
  <c r="I60" i="8"/>
  <c r="I76" i="8"/>
  <c r="I83" i="6"/>
  <c r="J80" i="6"/>
  <c r="J79" i="6"/>
  <c r="J75" i="6"/>
  <c r="J22" i="6"/>
  <c r="J21" i="6"/>
  <c r="J19" i="6"/>
  <c r="J17" i="6"/>
  <c r="J16" i="6"/>
  <c r="J19" i="7"/>
  <c r="J9" i="8"/>
  <c r="J8" i="8"/>
  <c r="J10" i="7"/>
  <c r="J8" i="7"/>
  <c r="J9" i="6"/>
  <c r="J8" i="6"/>
  <c r="J24" i="7"/>
  <c r="J23" i="7"/>
  <c r="J22" i="7"/>
  <c r="J64" i="7"/>
  <c r="I70" i="6"/>
  <c r="I67" i="6" s="1"/>
  <c r="J32" i="6"/>
  <c r="J22" i="8"/>
  <c r="J104" i="8"/>
  <c r="J101" i="8"/>
  <c r="J100" i="8"/>
  <c r="I85" i="8"/>
  <c r="J82" i="8"/>
  <c r="I81" i="8"/>
  <c r="I64" i="8"/>
  <c r="I56" i="8"/>
  <c r="I26" i="8"/>
  <c r="J25" i="8"/>
  <c r="I21" i="8"/>
  <c r="I15" i="8"/>
  <c r="J13" i="8"/>
  <c r="I7" i="8"/>
  <c r="U4" i="8"/>
  <c r="U5" i="8" s="1"/>
  <c r="T4" i="8"/>
  <c r="T5" i="8" s="1"/>
  <c r="S4" i="8"/>
  <c r="S5" i="8" s="1"/>
  <c r="R4" i="8"/>
  <c r="R5" i="8" s="1"/>
  <c r="Q4" i="8"/>
  <c r="Q5" i="8" s="1"/>
  <c r="P4" i="8"/>
  <c r="P5" i="8" s="1"/>
  <c r="O4" i="8"/>
  <c r="O5" i="8" s="1"/>
  <c r="N4" i="8"/>
  <c r="N5" i="8" s="1"/>
  <c r="M4" i="8"/>
  <c r="M5" i="8" s="1"/>
  <c r="L4" i="8"/>
  <c r="L5" i="8" s="1"/>
  <c r="K4" i="8"/>
  <c r="K5" i="8" s="1"/>
  <c r="J108" i="7"/>
  <c r="J105" i="7"/>
  <c r="J104" i="7"/>
  <c r="I89" i="7"/>
  <c r="J86" i="7"/>
  <c r="I85" i="7"/>
  <c r="I63" i="7"/>
  <c r="I55" i="7"/>
  <c r="I26" i="7"/>
  <c r="J25" i="7"/>
  <c r="I21" i="7"/>
  <c r="I17" i="7"/>
  <c r="J14" i="7"/>
  <c r="I7" i="7"/>
  <c r="S4" i="7"/>
  <c r="S5" i="7" s="1"/>
  <c r="R4" i="7"/>
  <c r="R5" i="7" s="1"/>
  <c r="Q4" i="7"/>
  <c r="Q5" i="7" s="1"/>
  <c r="P4" i="7"/>
  <c r="P5" i="7" s="1"/>
  <c r="O5" i="7"/>
  <c r="N4" i="7"/>
  <c r="N5" i="7" s="1"/>
  <c r="M4" i="7"/>
  <c r="M5" i="7" s="1"/>
  <c r="L4" i="7"/>
  <c r="L5" i="7" s="1"/>
  <c r="K4" i="7"/>
  <c r="K5" i="7" s="1"/>
  <c r="J12" i="6"/>
  <c r="J4" i="9" l="1"/>
  <c r="I31" i="6"/>
  <c r="J33" i="6"/>
  <c r="J85" i="6"/>
  <c r="I74" i="6"/>
  <c r="I59" i="6"/>
  <c r="I34" i="6"/>
  <c r="I7" i="6"/>
  <c r="V4" i="6"/>
  <c r="V5" i="6" s="1"/>
  <c r="U4" i="6"/>
  <c r="U5" i="6" s="1"/>
  <c r="T4" i="6"/>
  <c r="T5" i="6" s="1"/>
  <c r="S4" i="6"/>
  <c r="S5" i="6" s="1"/>
  <c r="R4" i="6"/>
  <c r="R5" i="6" s="1"/>
  <c r="Q4" i="6"/>
  <c r="Q5" i="6" s="1"/>
  <c r="P4" i="6"/>
  <c r="P5" i="6" s="1"/>
  <c r="N4" i="6"/>
  <c r="N5" i="6" s="1"/>
  <c r="M4" i="6"/>
  <c r="M5" i="6" s="1"/>
  <c r="L4" i="6"/>
  <c r="L5" i="6" s="1"/>
  <c r="K4" i="6"/>
  <c r="K5" i="6" s="1"/>
  <c r="U4" i="4"/>
  <c r="U5" i="4" s="1"/>
  <c r="J123" i="4"/>
  <c r="J120" i="4"/>
  <c r="J119" i="4"/>
  <c r="J116" i="4"/>
  <c r="J115" i="4"/>
  <c r="J114" i="4"/>
  <c r="J113" i="4"/>
  <c r="J112" i="4"/>
  <c r="J111" i="4"/>
  <c r="J110" i="4"/>
  <c r="J109" i="4"/>
  <c r="J108" i="4"/>
  <c r="J107" i="4"/>
  <c r="J106" i="4"/>
  <c r="J105" i="4"/>
  <c r="I104" i="4"/>
  <c r="J98" i="4"/>
  <c r="J97" i="4"/>
  <c r="I96" i="4"/>
  <c r="J91" i="4"/>
  <c r="J90" i="4"/>
  <c r="J89" i="4"/>
  <c r="J84" i="4"/>
  <c r="J83" i="4"/>
  <c r="J82" i="4"/>
  <c r="J81" i="4"/>
  <c r="J80" i="4"/>
  <c r="J79" i="4"/>
  <c r="J78" i="4"/>
  <c r="J77" i="4"/>
  <c r="I76" i="4"/>
  <c r="J73" i="4"/>
  <c r="J69" i="4"/>
  <c r="I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I38" i="4"/>
  <c r="J37" i="4"/>
  <c r="J36" i="4"/>
  <c r="J35" i="4"/>
  <c r="J34" i="4"/>
  <c r="I33" i="4"/>
  <c r="J31" i="4"/>
  <c r="J30" i="4"/>
  <c r="J29" i="4"/>
  <c r="J28" i="4"/>
  <c r="J27" i="4"/>
  <c r="J26" i="4"/>
  <c r="J25" i="4"/>
  <c r="J24" i="4"/>
  <c r="J23" i="4"/>
  <c r="J22" i="4"/>
  <c r="J21" i="4"/>
  <c r="J20" i="4"/>
  <c r="I19" i="4"/>
  <c r="J16" i="4"/>
  <c r="J15" i="4"/>
  <c r="J14" i="4"/>
  <c r="J13" i="4"/>
  <c r="I12" i="4"/>
  <c r="J10" i="4"/>
  <c r="J9" i="4"/>
  <c r="J8" i="4"/>
  <c r="I7" i="4"/>
  <c r="T4" i="4"/>
  <c r="T5" i="4" s="1"/>
  <c r="S4" i="4"/>
  <c r="S5" i="4" s="1"/>
  <c r="R4" i="4"/>
  <c r="R5" i="4" s="1"/>
  <c r="Q4" i="4"/>
  <c r="Q5" i="4" s="1"/>
  <c r="P4" i="4"/>
  <c r="P5" i="4" s="1"/>
  <c r="O4" i="4"/>
  <c r="O5" i="4" s="1"/>
  <c r="N4" i="4"/>
  <c r="N5" i="4" s="1"/>
  <c r="M4" i="4"/>
  <c r="M5" i="4" s="1"/>
  <c r="L4" i="4"/>
  <c r="L5" i="4" s="1"/>
  <c r="K4" i="4"/>
  <c r="K5" i="4" s="1"/>
  <c r="J30" i="1"/>
  <c r="J29" i="1"/>
  <c r="J28" i="1"/>
  <c r="J27" i="1"/>
  <c r="J88" i="1"/>
  <c r="J90" i="1"/>
  <c r="J89"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I37" i="1"/>
  <c r="J23" i="1" l="1"/>
  <c r="J97" i="1"/>
  <c r="J96" i="1"/>
  <c r="I95" i="1"/>
  <c r="J115" i="1"/>
  <c r="J114" i="1"/>
  <c r="J113" i="1"/>
  <c r="J112" i="1"/>
  <c r="J111" i="1"/>
  <c r="J110" i="1"/>
  <c r="J109" i="1"/>
  <c r="J108" i="1"/>
  <c r="J107" i="1"/>
  <c r="J106" i="1"/>
  <c r="J105" i="1"/>
  <c r="J104" i="1"/>
  <c r="I103" i="1"/>
  <c r="I67" i="1"/>
  <c r="I75" i="1"/>
  <c r="J26" i="1"/>
  <c r="J25" i="1"/>
  <c r="J24" i="1"/>
  <c r="J22" i="1"/>
  <c r="J16" i="1"/>
  <c r="J21" i="1"/>
  <c r="J20" i="1"/>
  <c r="J122" i="1"/>
  <c r="I32" i="1"/>
  <c r="I17" i="1"/>
  <c r="I12" i="1"/>
  <c r="I7" i="1"/>
  <c r="J119" i="1"/>
  <c r="J118" i="1"/>
  <c r="J83" i="1"/>
  <c r="J82" i="1"/>
  <c r="J81" i="1"/>
  <c r="J80" i="1"/>
  <c r="J79" i="1"/>
  <c r="J78" i="1"/>
  <c r="J77" i="1"/>
  <c r="J76" i="1"/>
  <c r="J72" i="1"/>
  <c r="J68" i="1"/>
  <c r="J36" i="1"/>
  <c r="J35" i="1"/>
  <c r="J34" i="1"/>
  <c r="J33" i="1"/>
  <c r="J19" i="1"/>
  <c r="J18" i="1"/>
  <c r="J15" i="1"/>
  <c r="J14" i="1"/>
  <c r="J13" i="1"/>
  <c r="N4" i="1"/>
  <c r="N5" i="1" s="1"/>
  <c r="P4" i="1"/>
  <c r="P5" i="1" s="1"/>
  <c r="K4" i="1"/>
  <c r="K5" i="1" s="1"/>
  <c r="L4" i="1"/>
  <c r="L5" i="1" s="1"/>
  <c r="M4" i="1"/>
  <c r="M5" i="1" s="1"/>
  <c r="O4" i="1"/>
  <c r="O5" i="1" s="1"/>
  <c r="Q4" i="1"/>
  <c r="Q5" i="1" s="1"/>
  <c r="R4" i="1"/>
  <c r="R5" i="1" s="1"/>
  <c r="S4" i="1"/>
  <c r="S5" i="1" s="1"/>
  <c r="T4" i="1"/>
  <c r="T5" i="1" s="1"/>
  <c r="J10" i="1"/>
  <c r="J8" i="1"/>
  <c r="J9" i="1"/>
</calcChain>
</file>

<file path=xl/comments1.xml><?xml version="1.0" encoding="utf-8"?>
<comments xmlns="http://schemas.openxmlformats.org/spreadsheetml/2006/main">
  <authors>
    <author>gaminiw</author>
  </authors>
  <commentList>
    <comment ref="I10" authorId="0" shapeId="0">
      <text>
        <r>
          <rPr>
            <b/>
            <sz val="9"/>
            <color indexed="81"/>
            <rFont val="Tahoma"/>
            <family val="2"/>
          </rPr>
          <t>gaminiw:</t>
        </r>
        <r>
          <rPr>
            <sz val="9"/>
            <color indexed="81"/>
            <rFont val="Tahoma"/>
            <family val="2"/>
          </rPr>
          <t xml:space="preserve">
 Estimate only for stage 2 construction . Stage 3 will requires further $500,000 in 16/17 FY</t>
        </r>
      </text>
    </comment>
  </commentList>
</comments>
</file>

<file path=xl/comments10.xml><?xml version="1.0" encoding="utf-8"?>
<comments xmlns="http://schemas.openxmlformats.org/spreadsheetml/2006/main">
  <authors>
    <author>gaminiw</author>
  </authors>
  <commentList>
    <comment ref="B56" authorId="0" shapeId="0">
      <text>
        <r>
          <rPr>
            <b/>
            <sz val="8"/>
            <color indexed="81"/>
            <rFont val="Tahoma"/>
            <family val="2"/>
          </rPr>
          <t>gaminiw:</t>
        </r>
        <r>
          <rPr>
            <sz val="8"/>
            <color indexed="81"/>
            <rFont val="Tahoma"/>
            <family val="2"/>
          </rPr>
          <t xml:space="preserve">
Rehabilitation- Stabalisation +100mm overlay + primer + 2 coat seal</t>
        </r>
      </text>
    </comment>
  </commentList>
</comments>
</file>

<file path=xl/comments11.xml><?xml version="1.0" encoding="utf-8"?>
<comments xmlns="http://schemas.openxmlformats.org/spreadsheetml/2006/main">
  <authors>
    <author>gaminiw</author>
  </authors>
  <commentList>
    <comment ref="C72" authorId="0" shapeId="0">
      <text>
        <r>
          <rPr>
            <b/>
            <sz val="8"/>
            <color indexed="81"/>
            <rFont val="Tahoma"/>
            <family val="2"/>
          </rPr>
          <t>gaminiw:</t>
        </r>
        <r>
          <rPr>
            <sz val="8"/>
            <color indexed="81"/>
            <rFont val="Tahoma"/>
            <family val="2"/>
          </rPr>
          <t xml:space="preserve">
Rehabilitation- Stabalisation +100mm overlay + primer + 2 coat seal</t>
        </r>
      </text>
    </comment>
  </commentList>
</comments>
</file>

<file path=xl/comments12.xml><?xml version="1.0" encoding="utf-8"?>
<comments xmlns="http://schemas.openxmlformats.org/spreadsheetml/2006/main">
  <authors>
    <author>gaminiw</author>
  </authors>
  <commentList>
    <comment ref="A39" authorId="0" shapeId="0">
      <text>
        <r>
          <rPr>
            <b/>
            <sz val="8"/>
            <color indexed="81"/>
            <rFont val="Tahoma"/>
            <family val="2"/>
          </rPr>
          <t>gaminiw:</t>
        </r>
        <r>
          <rPr>
            <sz val="8"/>
            <color indexed="81"/>
            <rFont val="Tahoma"/>
            <family val="2"/>
          </rPr>
          <t xml:space="preserve">
Rehabilitation- Stabalisation +100mm overlay + primer + 2 coat seal</t>
        </r>
      </text>
    </comment>
  </commentList>
</comments>
</file>

<file path=xl/comments2.xml><?xml version="1.0" encoding="utf-8"?>
<comments xmlns="http://schemas.openxmlformats.org/spreadsheetml/2006/main">
  <authors>
    <author>gaminiw</author>
  </authors>
  <commentList>
    <comment ref="I10" authorId="0" shapeId="0">
      <text>
        <r>
          <rPr>
            <b/>
            <sz val="9"/>
            <color indexed="81"/>
            <rFont val="Tahoma"/>
            <family val="2"/>
          </rPr>
          <t>gaminiw:</t>
        </r>
        <r>
          <rPr>
            <sz val="9"/>
            <color indexed="81"/>
            <rFont val="Tahoma"/>
            <family val="2"/>
          </rPr>
          <t xml:space="preserve">
 Estimate only for stage 2 construction . Stage 3 will requires further $500,000 in 16/17 FY</t>
        </r>
      </text>
    </comment>
  </commentList>
</comments>
</file>

<file path=xl/comments3.xml><?xml version="1.0" encoding="utf-8"?>
<comments xmlns="http://schemas.openxmlformats.org/spreadsheetml/2006/main">
  <authors>
    <author>gaminiw</author>
  </authors>
  <commentList>
    <comment ref="K3" authorId="0" shapeId="0">
      <text>
        <r>
          <rPr>
            <b/>
            <sz val="9"/>
            <color indexed="81"/>
            <rFont val="Tahoma"/>
            <family val="2"/>
          </rPr>
          <t>gaminiw:</t>
        </r>
        <r>
          <rPr>
            <sz val="9"/>
            <color indexed="81"/>
            <rFont val="Tahoma"/>
            <family val="2"/>
          </rPr>
          <t xml:space="preserve">
including  re allocation of $300,000 allocated for Potts Bridge </t>
        </r>
      </text>
    </comment>
    <comment ref="I10" authorId="0" shapeId="0">
      <text>
        <r>
          <rPr>
            <b/>
            <sz val="9"/>
            <color indexed="81"/>
            <rFont val="Tahoma"/>
            <family val="2"/>
          </rPr>
          <t>gaminiw:</t>
        </r>
        <r>
          <rPr>
            <sz val="9"/>
            <color indexed="81"/>
            <rFont val="Tahoma"/>
            <family val="2"/>
          </rPr>
          <t xml:space="preserve">
 Estimate only for stage 2 construction . Stage 3 will requires further $500,000 in 16/17 FY</t>
        </r>
      </text>
    </comment>
  </commentList>
</comments>
</file>

<file path=xl/comments4.xml><?xml version="1.0" encoding="utf-8"?>
<comments xmlns="http://schemas.openxmlformats.org/spreadsheetml/2006/main">
  <authors>
    <author>gaminiw</author>
  </authors>
  <commentList>
    <comment ref="S3" authorId="0" shapeId="0">
      <text>
        <r>
          <rPr>
            <b/>
            <sz val="9"/>
            <color indexed="81"/>
            <rFont val="Tahoma"/>
            <family val="2"/>
          </rPr>
          <t>gaminiw:</t>
        </r>
        <r>
          <rPr>
            <sz val="9"/>
            <color indexed="81"/>
            <rFont val="Tahoma"/>
            <family val="2"/>
          </rPr>
          <t xml:space="preserve">
2001 Hallidays Point Plan</t>
        </r>
      </text>
    </comment>
  </commentList>
</comments>
</file>

<file path=xl/comments5.xml><?xml version="1.0" encoding="utf-8"?>
<comments xmlns="http://schemas.openxmlformats.org/spreadsheetml/2006/main">
  <authors>
    <author>gaminiw</author>
  </authors>
  <commentList>
    <comment ref="I11" authorId="0" shapeId="0">
      <text>
        <r>
          <rPr>
            <b/>
            <sz val="9"/>
            <color indexed="81"/>
            <rFont val="Tahoma"/>
            <family val="2"/>
          </rPr>
          <t>gaminiw:</t>
        </r>
        <r>
          <rPr>
            <sz val="9"/>
            <color indexed="81"/>
            <rFont val="Tahoma"/>
            <family val="2"/>
          </rPr>
          <t xml:space="preserve">
 Estimate only for stage 2 construction . Stage 3 will requires further $500,000 in 16/17 FY</t>
        </r>
      </text>
    </comment>
    <comment ref="B18" authorId="0" shapeId="0">
      <text>
        <r>
          <rPr>
            <b/>
            <sz val="8"/>
            <color indexed="81"/>
            <rFont val="Tahoma"/>
            <family val="2"/>
          </rPr>
          <t>gaminiw:</t>
        </r>
        <r>
          <rPr>
            <sz val="8"/>
            <color indexed="81"/>
            <rFont val="Tahoma"/>
            <family val="2"/>
          </rPr>
          <t xml:space="preserve">
Rehabilitation- Stabalisation +100mm overlay + primer + 2 coat seal</t>
        </r>
      </text>
    </comment>
  </commentList>
</comments>
</file>

<file path=xl/comments6.xml><?xml version="1.0" encoding="utf-8"?>
<comments xmlns="http://schemas.openxmlformats.org/spreadsheetml/2006/main">
  <authors>
    <author>gaminiw</author>
  </authors>
  <commentList>
    <comment ref="I10" authorId="0" shapeId="0">
      <text>
        <r>
          <rPr>
            <b/>
            <sz val="9"/>
            <color indexed="81"/>
            <rFont val="Tahoma"/>
            <family val="2"/>
          </rPr>
          <t>gaminiw:</t>
        </r>
        <r>
          <rPr>
            <sz val="9"/>
            <color indexed="81"/>
            <rFont val="Tahoma"/>
            <family val="2"/>
          </rPr>
          <t xml:space="preserve">
 Estimate only for stage 2 construction . Stage 3 will requires further $500,000 in 16/17 FY</t>
        </r>
      </text>
    </comment>
    <comment ref="B16" authorId="0" shapeId="0">
      <text>
        <r>
          <rPr>
            <b/>
            <sz val="8"/>
            <color indexed="81"/>
            <rFont val="Tahoma"/>
            <family val="2"/>
          </rPr>
          <t>gaminiw:</t>
        </r>
        <r>
          <rPr>
            <sz val="8"/>
            <color indexed="81"/>
            <rFont val="Tahoma"/>
            <family val="2"/>
          </rPr>
          <t xml:space="preserve">
Rehabilitation- Stabalisation +100mm overlay + primer + 2 coat seal</t>
        </r>
      </text>
    </comment>
  </commentList>
</comments>
</file>

<file path=xl/comments7.xml><?xml version="1.0" encoding="utf-8"?>
<comments xmlns="http://schemas.openxmlformats.org/spreadsheetml/2006/main">
  <authors>
    <author>gaminiw</author>
  </authors>
  <commentList>
    <comment ref="I10" authorId="0" shapeId="0">
      <text>
        <r>
          <rPr>
            <b/>
            <sz val="9"/>
            <color indexed="81"/>
            <rFont val="Tahoma"/>
            <family val="2"/>
          </rPr>
          <t>gaminiw:</t>
        </r>
        <r>
          <rPr>
            <sz val="9"/>
            <color indexed="81"/>
            <rFont val="Tahoma"/>
            <family val="2"/>
          </rPr>
          <t xml:space="preserve">
 Estimate only for stage 2 construction . Stage 3 will requires further $500,000 in 16/17 FY</t>
        </r>
      </text>
    </comment>
    <comment ref="B16" authorId="0" shapeId="0">
      <text>
        <r>
          <rPr>
            <b/>
            <sz val="8"/>
            <color indexed="81"/>
            <rFont val="Tahoma"/>
            <family val="2"/>
          </rPr>
          <t>gaminiw:</t>
        </r>
        <r>
          <rPr>
            <sz val="8"/>
            <color indexed="81"/>
            <rFont val="Tahoma"/>
            <family val="2"/>
          </rPr>
          <t xml:space="preserve">
Rehabilitation- Stabalisation +100mm overlay + primer + 2 coat seal</t>
        </r>
      </text>
    </comment>
  </commentList>
</comments>
</file>

<file path=xl/comments8.xml><?xml version="1.0" encoding="utf-8"?>
<comments xmlns="http://schemas.openxmlformats.org/spreadsheetml/2006/main">
  <authors>
    <author>gaminiw</author>
  </authors>
  <commentList>
    <comment ref="I10" authorId="0" shapeId="0">
      <text>
        <r>
          <rPr>
            <b/>
            <sz val="9"/>
            <color indexed="81"/>
            <rFont val="Tahoma"/>
            <family val="2"/>
          </rPr>
          <t>gaminiw:</t>
        </r>
        <r>
          <rPr>
            <sz val="9"/>
            <color indexed="81"/>
            <rFont val="Tahoma"/>
            <family val="2"/>
          </rPr>
          <t xml:space="preserve">
 Estimate only for stage 2 construction . Stage 3 will requires further $500,000 in 16/17 FY</t>
        </r>
      </text>
    </comment>
    <comment ref="B16" authorId="0" shapeId="0">
      <text>
        <r>
          <rPr>
            <b/>
            <sz val="8"/>
            <color indexed="81"/>
            <rFont val="Tahoma"/>
            <family val="2"/>
          </rPr>
          <t>gaminiw:</t>
        </r>
        <r>
          <rPr>
            <sz val="8"/>
            <color indexed="81"/>
            <rFont val="Tahoma"/>
            <family val="2"/>
          </rPr>
          <t xml:space="preserve">
Rehabilitation- Stabalisation +100mm overlay + primer + 2 coat seal</t>
        </r>
      </text>
    </comment>
  </commentList>
</comments>
</file>

<file path=xl/comments9.xml><?xml version="1.0" encoding="utf-8"?>
<comments xmlns="http://schemas.openxmlformats.org/spreadsheetml/2006/main">
  <authors>
    <author>gaminiw</author>
  </authors>
  <commentList>
    <comment ref="I10" authorId="0" shapeId="0">
      <text>
        <r>
          <rPr>
            <b/>
            <sz val="9"/>
            <color indexed="81"/>
            <rFont val="Tahoma"/>
            <family val="2"/>
          </rPr>
          <t>gaminiw:</t>
        </r>
        <r>
          <rPr>
            <sz val="9"/>
            <color indexed="81"/>
            <rFont val="Tahoma"/>
            <family val="2"/>
          </rPr>
          <t xml:space="preserve">
 Estimate only for stage 2 construction . Stage 3 will requires further $500,000 in 16/17 FY</t>
        </r>
      </text>
    </comment>
    <comment ref="B16" authorId="0" shapeId="0">
      <text>
        <r>
          <rPr>
            <b/>
            <sz val="8"/>
            <color indexed="81"/>
            <rFont val="Tahoma"/>
            <family val="2"/>
          </rPr>
          <t>gaminiw:</t>
        </r>
        <r>
          <rPr>
            <sz val="8"/>
            <color indexed="81"/>
            <rFont val="Tahoma"/>
            <family val="2"/>
          </rPr>
          <t xml:space="preserve">
Rehabilitation- Stabalisation +100mm overlay + primer + 2 coat seal</t>
        </r>
      </text>
    </comment>
  </commentList>
</comments>
</file>

<file path=xl/sharedStrings.xml><?xml version="1.0" encoding="utf-8"?>
<sst xmlns="http://schemas.openxmlformats.org/spreadsheetml/2006/main" count="5015" uniqueCount="1334">
  <si>
    <t>2015/16</t>
  </si>
  <si>
    <t>SRV</t>
  </si>
  <si>
    <t>R2R</t>
  </si>
  <si>
    <t>BLOCK</t>
  </si>
  <si>
    <t>REPAIR</t>
  </si>
  <si>
    <t>S94</t>
  </si>
  <si>
    <t>Drainage Levy</t>
  </si>
  <si>
    <t>Gen Fund</t>
  </si>
  <si>
    <t>Total Available</t>
  </si>
  <si>
    <t>ROADS</t>
  </si>
  <si>
    <t>DRAINAGE</t>
  </si>
  <si>
    <t>ASSET PLANNING</t>
  </si>
  <si>
    <t xml:space="preserve">Design and Investigation </t>
  </si>
  <si>
    <t>Trunk Drainage</t>
  </si>
  <si>
    <t>Total Allocated</t>
  </si>
  <si>
    <t>BRIDGES &amp; CAUSEWAYS</t>
  </si>
  <si>
    <t>Consultancy Services</t>
  </si>
  <si>
    <t>Minor Capital Works Program</t>
  </si>
  <si>
    <t>Street Lighting</t>
  </si>
  <si>
    <t>Acquisitions</t>
  </si>
  <si>
    <t>From</t>
  </si>
  <si>
    <t>To</t>
  </si>
  <si>
    <t>Description of Works</t>
  </si>
  <si>
    <t>Cost Estimate</t>
  </si>
  <si>
    <t>Program/Projects</t>
  </si>
  <si>
    <t>Project Location</t>
  </si>
  <si>
    <t>Old Bar Road / Manning Point Road  Intersection</t>
  </si>
  <si>
    <t>100m before Intersection</t>
  </si>
  <si>
    <t>100m after intersection</t>
  </si>
  <si>
    <t>200m + 150m onto Manning point road</t>
  </si>
  <si>
    <t>Project scope</t>
  </si>
  <si>
    <t>Prioritisation Criteria</t>
  </si>
  <si>
    <t xml:space="preserve">Road widening including widening of existing box culvert,re-alignment and improvement to the intersection including pavement re-constructions </t>
  </si>
  <si>
    <t>Property No 3732</t>
  </si>
  <si>
    <t>Fire Station Road</t>
  </si>
  <si>
    <t>280m</t>
  </si>
  <si>
    <t xml:space="preserve"> in-situ Stabilisation and AC re-surfacing  including sub soil drainage if necessary</t>
  </si>
  <si>
    <t>I&amp;D to review existing design prepared by SMEC . Review pavement design ,project length and drainage requirements</t>
  </si>
  <si>
    <r>
      <rPr>
        <b/>
        <i/>
        <sz val="11"/>
        <color theme="1"/>
        <rFont val="Calibri"/>
        <family val="2"/>
        <scheme val="minor"/>
      </rPr>
      <t xml:space="preserve"> REPAIR program</t>
    </r>
    <r>
      <rPr>
        <sz val="11"/>
        <color theme="1"/>
        <rFont val="Calibri"/>
        <family val="2"/>
        <scheme val="minor"/>
      </rPr>
      <t xml:space="preserve">
              The Bucketts Way </t>
    </r>
  </si>
  <si>
    <t>Godfrey Hill Rd</t>
  </si>
  <si>
    <t>Talabah Cl</t>
  </si>
  <si>
    <t>600m</t>
  </si>
  <si>
    <t>Re construction /Re-alignment and drainage improvement- continue from stage 1</t>
  </si>
  <si>
    <t>The Lakes Way - Godfrey Hill Road to Talabah Close- stage 2</t>
  </si>
  <si>
    <t>Regional road( main link Road)- project was identified as part of Bucketts way upgrade project under Federal Funding arrangement but drop-off due to short of funding and late addition to REPAIR program and RMS approved for funding</t>
  </si>
  <si>
    <t>Continue from stage 1 project</t>
  </si>
  <si>
    <t xml:space="preserve">Regional , main link road,  substandard section of road, very poor condition and alignment, major  drainage issues </t>
  </si>
  <si>
    <t>Unsealed Road re-sheeting program</t>
  </si>
  <si>
    <t>K&amp;G Replacement Program</t>
  </si>
  <si>
    <t>Footpath Renewal Program</t>
  </si>
  <si>
    <t>Traffic Facilities Program</t>
  </si>
  <si>
    <t>Nowendoc Road</t>
  </si>
  <si>
    <t>Manning Street-Taree</t>
  </si>
  <si>
    <t>Exchange Hotel</t>
  </si>
  <si>
    <t>40m</t>
  </si>
  <si>
    <t>review of design done by LEGS , prepare separate construction plans . Project delivery by IS or externaly</t>
  </si>
  <si>
    <t>Geotechnical and drainage  investigation, pavement design and footpath design ( possible extension of BP footpath)-Liaise with adjoining business owners regarding adjusments to driveways and contribution</t>
  </si>
  <si>
    <t>Manning Street -Taree</t>
  </si>
  <si>
    <t>Coastal Computing</t>
  </si>
  <si>
    <t>Price Pirates</t>
  </si>
  <si>
    <t>110m</t>
  </si>
  <si>
    <t>Replacement of failed footpath</t>
  </si>
  <si>
    <t>included in  SRV application to DLG as a project for  SRV funding. Uneven concrete footpath has been overlayed with AC and disintergrated in some areas  . Multiple trip hazards, very high pedestrian traffic .</t>
  </si>
  <si>
    <t>Regional Road. Identified as a high priority project due to safety concerns. 13 accidents in last 5 years, identified  in 2001 S94 plan for improvents due to increase in traffic in Old Bar road. Also listed in RMS REPAIR program . Application was made to safer roads program  for funding in 2015/16</t>
  </si>
  <si>
    <t xml:space="preserve">Replace existing concrete/AC overlayed footpath with matching pavers- project to be undertaken in line with proposed MCW works along the footpath- Rhett to liaise with MCW  to organise the work and funding arrangement ( for re-instatement after water main replacement ) </t>
  </si>
  <si>
    <t>Timber Bridge/ Culvert replacment program</t>
  </si>
  <si>
    <t>1.1km from Pacific Hwy</t>
  </si>
  <si>
    <t xml:space="preserve">Small timber bridge(culvert) in very poor condition and high risk </t>
  </si>
  <si>
    <t>0.1km from Hilville Road</t>
  </si>
  <si>
    <t>Wallanbah Road Culvert @24.27( #C4835)</t>
  </si>
  <si>
    <t xml:space="preserve">Walls Lane Bridge( #B1164) </t>
  </si>
  <si>
    <t>Marylands Road Bridge(#B1210)</t>
  </si>
  <si>
    <t>24.27km from Candoormakh  Creek Road</t>
  </si>
  <si>
    <t>26.11km from Candoormakh  Creek Road</t>
  </si>
  <si>
    <t>Wallanbah Road Culvert @26.11( #C4843)</t>
  </si>
  <si>
    <t>Novendoc Road Culvert @38.32(#C3956)</t>
  </si>
  <si>
    <t>38.32km from Gloucester  Road</t>
  </si>
  <si>
    <t>Novendoc Road Culvert @38.74(#C3958)</t>
  </si>
  <si>
    <t>38.74km from Gloucester  Road</t>
  </si>
  <si>
    <t>Novendoc Road Culvert @43.7(#C3978)</t>
  </si>
  <si>
    <t>43.7km from Gloucester  Road</t>
  </si>
  <si>
    <t>OldTimber log culvert in very poor condition and high risk of loosing service potential</t>
  </si>
  <si>
    <t>Caparra Road Bridge @5km(#B1240)</t>
  </si>
  <si>
    <t>5km from Wherrol Flat Road</t>
  </si>
  <si>
    <t>OldTimber log culvert in very poor condition, Major Link road , high risk</t>
  </si>
  <si>
    <t>Poorly constructed Old timber bridge is in very poor condition, Major collector road, High risk ( some damage has occurred in recent storms)</t>
  </si>
  <si>
    <t xml:space="preserve"> Replacement of  timber culvert  with concrete pipe</t>
  </si>
  <si>
    <t>Replacement of timber bridge with  RCBC (or single span bridge)</t>
  </si>
  <si>
    <t xml:space="preserve"> Bulga Road</t>
  </si>
  <si>
    <t>Swans Road</t>
  </si>
  <si>
    <t>Coolings Road</t>
  </si>
  <si>
    <t>7km</t>
  </si>
  <si>
    <t>Colling Road</t>
  </si>
  <si>
    <t xml:space="preserve">Bulga Road </t>
  </si>
  <si>
    <t>Council Boundary</t>
  </si>
  <si>
    <t>6km</t>
  </si>
  <si>
    <t>Dargaville Road</t>
  </si>
  <si>
    <t>Wallanbah Road</t>
  </si>
  <si>
    <t>Turf Farm( end last resheet)</t>
  </si>
  <si>
    <t>Local Roads Reconstruction program</t>
  </si>
  <si>
    <t>Local Roads Rehab/ Reseal program</t>
  </si>
  <si>
    <t>100m before High Street</t>
  </si>
  <si>
    <t>High street- Roundabout</t>
  </si>
  <si>
    <t>100m</t>
  </si>
  <si>
    <t>Pultney Street stage 2</t>
  </si>
  <si>
    <t>Victoria Street</t>
  </si>
  <si>
    <t>Albert Street</t>
  </si>
  <si>
    <t>Carry over project. High priority project as significant pavement failure</t>
  </si>
  <si>
    <t>200m</t>
  </si>
  <si>
    <t xml:space="preserve">550m from Karaak Flat Road </t>
  </si>
  <si>
    <t>750m from Karaak Flat Road</t>
  </si>
  <si>
    <t>Geotechnical investigation and Pavement design to reconstruct failed  section of road  on existing alignment. No widening , No upgrade</t>
  </si>
  <si>
    <t xml:space="preserve">Previously identified SRV project. Severe pavement damage , high roughness and rutting. Major Link Road , </t>
  </si>
  <si>
    <t xml:space="preserve">Allocation for Wetgrade team </t>
  </si>
  <si>
    <t xml:space="preserve"> BLOCK -Traffic Facilities</t>
  </si>
  <si>
    <t xml:space="preserve">Regional Roads Program </t>
  </si>
  <si>
    <t>General Store - Mt George</t>
  </si>
  <si>
    <t xml:space="preserve"> Driveway @ property No 1609</t>
  </si>
  <si>
    <t>Pavement reconstruction, extension of BP footpath</t>
  </si>
  <si>
    <t>Pavement reconstruction,replacement of damaged k&amp;G,reconstruction of damage footpath</t>
  </si>
  <si>
    <t>Length/ Area</t>
  </si>
  <si>
    <t>800m/9600m2</t>
  </si>
  <si>
    <t>1800m /10080m2</t>
  </si>
  <si>
    <t>309 Saltwater Rd</t>
  </si>
  <si>
    <t>Start of recent seal( 387 Saltwater Road</t>
  </si>
  <si>
    <t>existing seal has reached end of life. Extensive surface defects, higher maintenance( pothole patching cost) , major link road</t>
  </si>
  <si>
    <t xml:space="preserve">existing seal  has reached end of life. Surface defects, major residential/recreational  collector road </t>
  </si>
  <si>
    <t>Nowendoc Road  - Mt George</t>
  </si>
  <si>
    <t>Blackhead Road- Hallidays Point</t>
  </si>
  <si>
    <t>Saltwater Road- Wallbi point</t>
  </si>
  <si>
    <t>Reseal prepation including minor patching - 10mm PMB  reseal</t>
  </si>
  <si>
    <t>Muldoon Street- Taree</t>
  </si>
  <si>
    <t>Kanangra Drive</t>
  </si>
  <si>
    <t>Wingham Road</t>
  </si>
  <si>
    <t>1900m/25830m2</t>
  </si>
  <si>
    <t>Reseal prepation including minor heavy patching, edge patching, drainage improvement- 10mm Microsurfacing or 10mm PMB seal</t>
  </si>
  <si>
    <t>Muldoon Street</t>
  </si>
  <si>
    <t>Muldoon Street/Kanangra Drive Roundabout - Taree</t>
  </si>
  <si>
    <t xml:space="preserve"> Geothecnical investigation and flexible pavement design to reconstruct failed pavement - </t>
  </si>
  <si>
    <t>Pavement reconstruction/renewal</t>
  </si>
  <si>
    <t xml:space="preserve"> Design and documentation complete</t>
  </si>
  <si>
    <t xml:space="preserve">Severe pavement failure, Major road( Sub Arterial) , High maintenance cost, high risk </t>
  </si>
  <si>
    <t>Rehab/Reseal</t>
  </si>
  <si>
    <t xml:space="preserve">severe pavement failure, major traffic route, </t>
  </si>
  <si>
    <t>Maiden Avenue- Taree West</t>
  </si>
  <si>
    <t>Coulston Avenue</t>
  </si>
  <si>
    <t xml:space="preserve">Existing seal has reached end of its useful life. Surface defects, Major traffic route, commercial and residential( sub arterial road) </t>
  </si>
  <si>
    <t>Albert Street- Taree</t>
  </si>
  <si>
    <t>Pulteney Street</t>
  </si>
  <si>
    <t>Manning Street</t>
  </si>
  <si>
    <t>Resurfaceing is well overdue for this section of road. Pavement damages due  to surface failure. Major traffic route within CBD area</t>
  </si>
  <si>
    <t>Grey Gum Road</t>
  </si>
  <si>
    <t>593m/4760m2</t>
  </si>
  <si>
    <t xml:space="preserve">existing seal surface has reached end of life showing surface defects. Major traffic route </t>
  </si>
  <si>
    <t>Bushland Drive-Taree</t>
  </si>
  <si>
    <t>Combined Street-Wingham</t>
  </si>
  <si>
    <t>Rowley Street</t>
  </si>
  <si>
    <t>Winter Street</t>
  </si>
  <si>
    <t>existing seal surface has reached end of life showing surface defects.  Local Major street- K&amp;G replacements done in 2014/15</t>
  </si>
  <si>
    <t>Reseal prepation including minor heavy  patching - 10mm PMB  reseal - texture testing and seal design</t>
  </si>
  <si>
    <t>Reseal prepation including minor patching - 10mm PMB  reseal - texture testing and seal design</t>
  </si>
  <si>
    <t>further investigation for cost effective treatment options ( Thin AC overlay , scarify and re-compact with  two coat seal, etc))</t>
  </si>
  <si>
    <t>Bridge inspection and assessment- Assets Management</t>
  </si>
  <si>
    <t>McQueen Bridge( #1084)</t>
  </si>
  <si>
    <t>Cedar party Creek Bridge(#1098)</t>
  </si>
  <si>
    <t>Burrell Creek Bridge(#1052)</t>
  </si>
  <si>
    <t>Cox's Bridge(#1111)</t>
  </si>
  <si>
    <t>Browns Creek Bridge(#1012)</t>
  </si>
  <si>
    <t xml:space="preserve"> Deep Creek Bridge(#1100)</t>
  </si>
  <si>
    <t>Little Tiri Bridge ( #1071)</t>
  </si>
  <si>
    <t>Diamond Bridge(#1136)</t>
  </si>
  <si>
    <t>Possum Brush Road Bridge No 2(#1035)</t>
  </si>
  <si>
    <t>Killabakh Creek Bridge(#1145)</t>
  </si>
  <si>
    <t>Bohonock Bridge(#1153)</t>
  </si>
  <si>
    <t>Ashlea Bridge( #1099)</t>
  </si>
  <si>
    <t xml:space="preserve">Major Concrete bridge 58 years old on a major road.  comprehensive level 2 bridge inspection by qualified bridge inspector  is necessary to assess the current condition </t>
  </si>
  <si>
    <t>Yarratt Road</t>
  </si>
  <si>
    <t>Manning Point Road @ch 3km from Old Bar Road</t>
  </si>
  <si>
    <t>Wherrol Flat Road @1.6km from Bulga Road</t>
  </si>
  <si>
    <t xml:space="preserve">Replacement of Damage guard rails and  at LC Jordon Bridge </t>
  </si>
  <si>
    <t>Minor capital replacement</t>
  </si>
  <si>
    <t xml:space="preserve"> Warrawilla road Cauways #2,#3 and #4 - approach treatments</t>
  </si>
  <si>
    <t xml:space="preserve"> Warrawilla Road </t>
  </si>
  <si>
    <t>Minor capital repairs</t>
  </si>
  <si>
    <t xml:space="preserve"> Investigation,design and delivery of cost effective approach treatments to failed causeway upgrade projects</t>
  </si>
  <si>
    <t>Guard rails are completely  rust damage and zero functionalty</t>
  </si>
  <si>
    <t>Severe and deep approach washout in even small flood events. Access restrictions and high re-instatement costs. Permenenet solution is necessary</t>
  </si>
  <si>
    <t>Non Capital major maintenance program</t>
  </si>
  <si>
    <t>Roads - heavy patching</t>
  </si>
  <si>
    <t>Bridges</t>
  </si>
  <si>
    <t>Gravel Re-sheeting</t>
  </si>
  <si>
    <t xml:space="preserve"> 100mm  compacted  gravel resheeting  with materail  extracted from top landslip site on bulga road - this material may need to be blended with material at lower quarry site before placing.</t>
  </si>
  <si>
    <t xml:space="preserve"> Deb Street</t>
  </si>
  <si>
    <t>Reseal</t>
  </si>
  <si>
    <t xml:space="preserve">Reseal </t>
  </si>
  <si>
    <t>Commerce Street</t>
  </si>
  <si>
    <t>Reseal prepation including minor patching - 10mm PMB - Texture testing and re-seal design</t>
  </si>
  <si>
    <t>Reseal prepation including minor patching - 10mm PMB  reseal - texture testing and re-seal design</t>
  </si>
  <si>
    <t>Minor re-seal preparation. 10mm PMB - Texture testing and re-seal design</t>
  </si>
  <si>
    <t>Existing seal has reached its end of useful life and  renewal of seal is well overdue . Severe surface defects and cracked surface. High traffic volume road near school. Re-sealing at this stage will prevent further  pavement damage</t>
  </si>
  <si>
    <t>Existing seal has reached its end of useful life and  renewal of seal is well overdue . Severe surface defects and cracked surface. High traffic volume  road near school. Re-sealing at this stage will prevent further  pavement damage</t>
  </si>
  <si>
    <t>Very poor section of road in  CBD area, High vehicular and pedestrian traffic  to access  park, medical facility and commercial facilities. Heavily uneven and cracked footpath with unsuccessfull AC overlay is a high risk to the pedestrians</t>
  </si>
  <si>
    <t>Comprehensive  Level 2  inspection  and pile excavation inspection by qualified inspector. Also SLT deck inspection by qualified inspector</t>
  </si>
  <si>
    <t>Mccullagh Lane- Wingham</t>
  </si>
  <si>
    <t>Maitland Lane- Wingham</t>
  </si>
  <si>
    <t>Drury Close - Old Bar</t>
  </si>
  <si>
    <t>Molong Road-Old Bar</t>
  </si>
  <si>
    <t>Beeton Parade -Taree</t>
  </si>
  <si>
    <t>Pulteney Street-Taree</t>
  </si>
  <si>
    <t>Florence Street-Taree</t>
  </si>
  <si>
    <t>Dolphin Avenue-Taree</t>
  </si>
  <si>
    <t>Winton Avenue-Taree</t>
  </si>
  <si>
    <t>Cowen Road-Taree</t>
  </si>
  <si>
    <t>Gleneagle St-Taree</t>
  </si>
  <si>
    <t>Pitt Street-Taree</t>
  </si>
  <si>
    <t>McRae Street-Taree</t>
  </si>
  <si>
    <t>Nelson St-Taree</t>
  </si>
  <si>
    <t>Pioneer Street-Taree</t>
  </si>
  <si>
    <t>Orana Cr-Taree</t>
  </si>
  <si>
    <t>Palanas Dr-Taree</t>
  </si>
  <si>
    <t>Cornwall Street-Taree</t>
  </si>
  <si>
    <t>Albert Street-Taree</t>
  </si>
  <si>
    <t>No 15 Farquhar St - back access</t>
  </si>
  <si>
    <t>35m</t>
  </si>
  <si>
    <t xml:space="preserve">Issabella St </t>
  </si>
  <si>
    <t>back of 24, Bent St</t>
  </si>
  <si>
    <t>No 5</t>
  </si>
  <si>
    <t>No 6</t>
  </si>
  <si>
    <t>115m</t>
  </si>
  <si>
    <t>140m</t>
  </si>
  <si>
    <t>50m</t>
  </si>
  <si>
    <t>15m</t>
  </si>
  <si>
    <t>No 10</t>
  </si>
  <si>
    <t>No 26</t>
  </si>
  <si>
    <t>No 13</t>
  </si>
  <si>
    <t>No 23</t>
  </si>
  <si>
    <t>No 14</t>
  </si>
  <si>
    <t>No 91</t>
  </si>
  <si>
    <t xml:space="preserve">Victoria Street </t>
  </si>
  <si>
    <t>Taree High School</t>
  </si>
  <si>
    <t>No 15</t>
  </si>
  <si>
    <t>No 28</t>
  </si>
  <si>
    <t>No 36</t>
  </si>
  <si>
    <t>No 1</t>
  </si>
  <si>
    <t>Edinburgh Drive</t>
  </si>
  <si>
    <t>No 12</t>
  </si>
  <si>
    <t>No 4</t>
  </si>
  <si>
    <t>No 60</t>
  </si>
  <si>
    <t>No 20</t>
  </si>
  <si>
    <t>No 30</t>
  </si>
  <si>
    <t>No 7</t>
  </si>
  <si>
    <t xml:space="preserve">No 3 </t>
  </si>
  <si>
    <t>No 8</t>
  </si>
  <si>
    <t>No 11</t>
  </si>
  <si>
    <t xml:space="preserve">No 15  </t>
  </si>
  <si>
    <t>No 33</t>
  </si>
  <si>
    <t>No 35</t>
  </si>
  <si>
    <t>No 45</t>
  </si>
  <si>
    <t>No 47</t>
  </si>
  <si>
    <t>No 44</t>
  </si>
  <si>
    <t>No 21</t>
  </si>
  <si>
    <t>No 100</t>
  </si>
  <si>
    <t>No 110</t>
  </si>
  <si>
    <t>No 119</t>
  </si>
  <si>
    <t>No 129</t>
  </si>
  <si>
    <t>No 112</t>
  </si>
  <si>
    <t>No 120</t>
  </si>
  <si>
    <t>160m</t>
  </si>
  <si>
    <t>30m</t>
  </si>
  <si>
    <t>20m</t>
  </si>
  <si>
    <t>60m</t>
  </si>
  <si>
    <t>120m</t>
  </si>
  <si>
    <t>70m</t>
  </si>
  <si>
    <t>25m</t>
  </si>
  <si>
    <t>10m</t>
  </si>
  <si>
    <t>75m</t>
  </si>
  <si>
    <t xml:space="preserve"> Replacement of failed k&amp;G sections</t>
  </si>
  <si>
    <t xml:space="preserve"> as per the K&amp;G prioritisation program</t>
  </si>
  <si>
    <t>As per standard K&amp;G replacement drawing</t>
  </si>
  <si>
    <t>Pedestrian refuge and shared zone with traffic calming along shopping strip</t>
  </si>
  <si>
    <t>Milligan Street- Chatham</t>
  </si>
  <si>
    <t xml:space="preserve"> At Shops</t>
  </si>
  <si>
    <t>item</t>
  </si>
  <si>
    <t xml:space="preserve"> As per the Traffic Facilities prioritisation program</t>
  </si>
  <si>
    <t xml:space="preserve">As per the design </t>
  </si>
  <si>
    <t xml:space="preserve"> Design  and construction  of replacment Pipe culvert</t>
  </si>
  <si>
    <t>Design  and construction of RCBC or single span bridge</t>
  </si>
  <si>
    <t>STATE SPECIAL GRANT- Coopernook Bypass handover - RESERVE</t>
  </si>
  <si>
    <t>STATE SPECIAL GRANT- Moorland/Johns River Bypass handover- RESERVE</t>
  </si>
  <si>
    <t>Masden Terrace - Taree West</t>
  </si>
  <si>
    <t>Masden Terrace</t>
  </si>
  <si>
    <t>Item</t>
  </si>
  <si>
    <t>Drainage  Upgrade</t>
  </si>
  <si>
    <t>Design and construction of new drainage line as per the previous investigation and recommendation</t>
  </si>
  <si>
    <t xml:space="preserve"> Severe flooding issue  and property damage</t>
  </si>
  <si>
    <t>Douglas Street - Taree</t>
  </si>
  <si>
    <t>Douglas Street</t>
  </si>
  <si>
    <t>Illangari Circuit-Taree West</t>
  </si>
  <si>
    <t>No 9 - Easement</t>
  </si>
  <si>
    <t>Repair/Replacement of damage Drainage line</t>
  </si>
  <si>
    <t>Relining of existing pipe line</t>
  </si>
  <si>
    <t>extensive damage to existing pipe line , Risk of property damage</t>
  </si>
  <si>
    <t xml:space="preserve"> Unallocated</t>
  </si>
  <si>
    <t xml:space="preserve"> Koolangarra Way - Johns River</t>
  </si>
  <si>
    <t xml:space="preserve"> Johns River Road- Johns River</t>
  </si>
  <si>
    <t>Hwy South ( last property Access)</t>
  </si>
  <si>
    <t>354m/5000m2</t>
  </si>
  <si>
    <t>210m/3380m2</t>
  </si>
  <si>
    <t>411/4728m2</t>
  </si>
  <si>
    <t>373m/3133m2</t>
  </si>
  <si>
    <t>1110m/9000m2</t>
  </si>
  <si>
    <t xml:space="preserve"> Drainage investigation, Reseal preparation works including minor heavy patching, subsoil drainage and resurface with 30mm AC10. further investigation on to suitability of SFT microsurfacing </t>
  </si>
  <si>
    <t xml:space="preserve"> Pacific Highway Handover project </t>
  </si>
  <si>
    <t xml:space="preserve"> End of Intersection work </t>
  </si>
  <si>
    <t>Johns River Road( End of intersection work)</t>
  </si>
  <si>
    <t>Hwy  North</t>
  </si>
  <si>
    <t>700m/5600m2</t>
  </si>
  <si>
    <t>.</t>
  </si>
  <si>
    <t>Jericho Road- Moorland</t>
  </si>
  <si>
    <t>Hwy exit(south) -Long Pine Road</t>
  </si>
  <si>
    <t xml:space="preserve"> Henrys Lane</t>
  </si>
  <si>
    <t>2000m/16000m2</t>
  </si>
  <si>
    <t>Minor Heavy patching, Edge patching, Reseal(14mm C320) only 8m width and  line marking( scoping as per handover agreement)</t>
  </si>
  <si>
    <t>Scoping( as per the handover agreement), investigation and design of Heavy patching and minor pavement /shoulder reconstruction at railway bridge and near service station. Drainage improvement and reseal(14mm C320) and line marking</t>
  </si>
  <si>
    <t>George Gibson Drive- Coopernook</t>
  </si>
  <si>
    <t>Design of new guard rail on sourthern side of the bridge</t>
  </si>
  <si>
    <t xml:space="preserve"> Coopernook Hotel</t>
  </si>
  <si>
    <t>Two Mile Creek Road</t>
  </si>
  <si>
    <t>1900m/15200m2</t>
  </si>
  <si>
    <t xml:space="preserve"> Rationalise road width to minimum required for the road class, minor heavy patching and re-seal with 10mm  PMB</t>
  </si>
  <si>
    <t>Bridge inspection</t>
  </si>
  <si>
    <t>Comprehensive Level 2 inspection including Test Boring undertaken by qualified inspector</t>
  </si>
  <si>
    <t>Comprehensive Level 2 inspection on concrete bridge including underwater inspection by qualified inspector</t>
  </si>
  <si>
    <t xml:space="preserve"> High priority, High risk, major timber bridge. Major traffic route . </t>
  </si>
  <si>
    <t xml:space="preserve">Large timber bridge more than 30 years old on a major road.regular inspection and testing is necessary to assess the bridge performance </t>
  </si>
  <si>
    <t>Large  timber bridge 57 years old on a major road. Regular inspection and testing is necessary to assess the bridge performance</t>
  </si>
  <si>
    <t>Large  timber bridge 48 years old on a major road. Regular inspection and testing is necessary to assess the bridge performance</t>
  </si>
  <si>
    <t>Large  timber bridge 73 years old on a major road. Regular inspection and testing is necessary to assess the bridge performance</t>
  </si>
  <si>
    <t>Large  timber bridge 65 years old on a major road. Regular inspection and testing is necessary to assess the bridge performance</t>
  </si>
  <si>
    <t xml:space="preserve">Major Concrete bridge 87 years old on a major road.  comprehensive level 2 inspection by qualified bridge inspector  is necessary to assess the current condition  </t>
  </si>
  <si>
    <t xml:space="preserve">Manning Street </t>
  </si>
  <si>
    <t>Taree</t>
  </si>
  <si>
    <t xml:space="preserve"> Heavy patching  of failed sections</t>
  </si>
  <si>
    <t xml:space="preserve"> Victoria Street to Wynter Street</t>
  </si>
  <si>
    <t xml:space="preserve"> Dumaresq Island Road</t>
  </si>
  <si>
    <t xml:space="preserve"> Notes</t>
  </si>
  <si>
    <t xml:space="preserve"> Delete- existing seal shows no signs of distresses and  seal looks less than 10 years old - to be included in future reseal programs </t>
  </si>
  <si>
    <t>Gloucester Road Stage 1 &amp; 2</t>
  </si>
  <si>
    <t>West of Boundary Road</t>
  </si>
  <si>
    <t>North of Killawarra Bridge</t>
  </si>
  <si>
    <t>Federal Grant - Greater Taree Roads and Bridges</t>
  </si>
  <si>
    <t>Federal Grant</t>
  </si>
  <si>
    <t>Bucketts Way Stage 4</t>
  </si>
  <si>
    <t>Bucketts Way Stage 2</t>
  </si>
  <si>
    <t>various sections - TBC</t>
  </si>
  <si>
    <t>West of Landfill</t>
  </si>
  <si>
    <t>Bootawa Road</t>
  </si>
  <si>
    <t>East of Bobo Creek Road</t>
  </si>
  <si>
    <t>Middleton Joyce Bridge</t>
  </si>
  <si>
    <t>Reconstruction / Re alignment including widening, drainage and intersection improvements</t>
  </si>
  <si>
    <t>Review of Design to be completed by LGES, tenders called, contract project management.</t>
  </si>
  <si>
    <t>Review of Design to be completed by LGES, extent of works to be confirmed (based on remaining $ post completion of Stage 1 &amp; 4), tenders called, contract project management.</t>
  </si>
  <si>
    <t>Federal Grant - Bucketts Way Upgrade</t>
  </si>
  <si>
    <t>Review of Design to be completed by LGES, extent of works to be confirmed (priority to Stage 1), tenders called, contract project management.</t>
  </si>
  <si>
    <t>Part 6km</t>
  </si>
  <si>
    <t>400m</t>
  </si>
  <si>
    <t>Roundabout and approaches - TBC</t>
  </si>
  <si>
    <t xml:space="preserve"> Carry Overs</t>
  </si>
  <si>
    <t xml:space="preserve"> Combined /Dennes Street- Wingham</t>
  </si>
  <si>
    <t>Wynter Street</t>
  </si>
  <si>
    <t>Farquhar Street</t>
  </si>
  <si>
    <t>980m</t>
  </si>
  <si>
    <t xml:space="preserve"> Geothecnical investigation, pavement design for failed sections, Drainage investigation,identify failed k&amp;G sections</t>
  </si>
  <si>
    <t>2016/17</t>
  </si>
  <si>
    <t xml:space="preserve">Blackhead Road </t>
  </si>
  <si>
    <t>Diamond Beach Road - Hallidays Point</t>
  </si>
  <si>
    <t>1100m</t>
  </si>
  <si>
    <t>2017/18</t>
  </si>
  <si>
    <t>2018/19</t>
  </si>
  <si>
    <t xml:space="preserve"> Nowendoc Road - Cooplicurripa</t>
  </si>
  <si>
    <t>Cattle Grid #142</t>
  </si>
  <si>
    <t>GTCC Boundary</t>
  </si>
  <si>
    <t>12.8km</t>
  </si>
  <si>
    <t>Mooral Creek Road - Mooral Creek</t>
  </si>
  <si>
    <t xml:space="preserve">Warrawillah Road </t>
  </si>
  <si>
    <t>End</t>
  </si>
  <si>
    <t>5.5km</t>
  </si>
  <si>
    <t xml:space="preserve"> Car park Renewal</t>
  </si>
  <si>
    <t>Killabakh Ck/ Yarrat Road  Bridge( #1145)</t>
  </si>
  <si>
    <t>1.33km from Comboyne Road</t>
  </si>
  <si>
    <t>End Seal</t>
  </si>
  <si>
    <t>Wisemantel Rd</t>
  </si>
  <si>
    <t>6.2km</t>
  </si>
  <si>
    <t xml:space="preserve"> Capara Road</t>
  </si>
  <si>
    <t>Beach Road - Mitchelle Island</t>
  </si>
  <si>
    <t xml:space="preserve">Manning Point Road </t>
  </si>
  <si>
    <t>End Maintenance</t>
  </si>
  <si>
    <t>4.2km</t>
  </si>
  <si>
    <t>Sandridge Rd</t>
  </si>
  <si>
    <t>Manning Point Rd</t>
  </si>
  <si>
    <t>Beach Road</t>
  </si>
  <si>
    <t>3km</t>
  </si>
  <si>
    <r>
      <rPr>
        <b/>
        <i/>
        <sz val="11"/>
        <color theme="1"/>
        <rFont val="Calibri"/>
        <family val="2"/>
        <scheme val="minor"/>
      </rPr>
      <t xml:space="preserve"> REPAIR program</t>
    </r>
    <r>
      <rPr>
        <sz val="11"/>
        <color theme="1"/>
        <rFont val="Calibri"/>
        <family val="2"/>
        <scheme val="minor"/>
      </rPr>
      <t xml:space="preserve">
              Main Street - Cundletown</t>
    </r>
  </si>
  <si>
    <t>270m from Lansdowne Rd</t>
  </si>
  <si>
    <t>King Street</t>
  </si>
  <si>
    <t>High Street</t>
  </si>
  <si>
    <t xml:space="preserve"> Railway Bridge </t>
  </si>
  <si>
    <t>Chatham Ave</t>
  </si>
  <si>
    <t>500m</t>
  </si>
  <si>
    <t xml:space="preserve">Florence St
</t>
  </si>
  <si>
    <t>#16 Victoria Street</t>
  </si>
  <si>
    <t>Macquarie Street</t>
  </si>
  <si>
    <t>650m/6500m2</t>
  </si>
  <si>
    <r>
      <rPr>
        <b/>
        <i/>
        <sz val="11"/>
        <color theme="1"/>
        <rFont val="Calibri"/>
        <family val="2"/>
        <scheme val="minor"/>
      </rPr>
      <t xml:space="preserve"> Regional Road Rehab(HP)/Reseal </t>
    </r>
    <r>
      <rPr>
        <sz val="11"/>
        <color theme="1"/>
        <rFont val="Calibri"/>
        <family val="2"/>
        <scheme val="minor"/>
      </rPr>
      <t xml:space="preserve">
              Commerce street - Taree</t>
    </r>
  </si>
  <si>
    <t xml:space="preserve"> High Street</t>
  </si>
  <si>
    <t>Louis Street</t>
  </si>
  <si>
    <t>780m</t>
  </si>
  <si>
    <t xml:space="preserve">Bootawa Road </t>
  </si>
  <si>
    <t>Latimores Road</t>
  </si>
  <si>
    <t>Denison Street</t>
  </si>
  <si>
    <t>380m</t>
  </si>
  <si>
    <r>
      <rPr>
        <b/>
        <i/>
        <sz val="11"/>
        <color theme="1"/>
        <rFont val="Calibri"/>
        <family val="2"/>
        <scheme val="minor"/>
      </rPr>
      <t xml:space="preserve"> Regional Road Rehab/ Reseal </t>
    </r>
    <r>
      <rPr>
        <sz val="11"/>
        <color theme="1"/>
        <rFont val="Calibri"/>
        <family val="2"/>
        <scheme val="minor"/>
      </rPr>
      <t xml:space="preserve">
              Gloucester Road </t>
    </r>
  </si>
  <si>
    <r>
      <rPr>
        <b/>
        <i/>
        <sz val="11"/>
        <color theme="1"/>
        <rFont val="Calibri"/>
        <family val="2"/>
        <scheme val="minor"/>
      </rPr>
      <t xml:space="preserve"> REPAIR program</t>
    </r>
    <r>
      <rPr>
        <sz val="11"/>
        <color theme="1"/>
        <rFont val="Calibri"/>
        <family val="2"/>
        <scheme val="minor"/>
      </rPr>
      <t xml:space="preserve">
             Main Street - Cundletown</t>
    </r>
  </si>
  <si>
    <t>1000m</t>
  </si>
  <si>
    <t xml:space="preserve"> Comboyne Road </t>
  </si>
  <si>
    <t>Plantation Ln</t>
  </si>
  <si>
    <t>Mooral Creek Road</t>
  </si>
  <si>
    <t>Property No 1059</t>
  </si>
  <si>
    <t>Property No 1251</t>
  </si>
  <si>
    <t>1700m</t>
  </si>
  <si>
    <t>Gallaghers Road Bridge(Culvert)</t>
  </si>
  <si>
    <t>Pelican Bay Road  Bridge(Culvert)</t>
  </si>
  <si>
    <t>Priority Trunk Drainage replacement  as identified</t>
  </si>
  <si>
    <t xml:space="preserve"> Traffic Committee Capital projects</t>
  </si>
  <si>
    <t xml:space="preserve"> Old Bar Road</t>
  </si>
  <si>
    <t>Waterman Street</t>
  </si>
  <si>
    <t xml:space="preserve"> David Street</t>
  </si>
  <si>
    <t xml:space="preserve"> Albert Street - Traee</t>
  </si>
  <si>
    <t xml:space="preserve">Pulteney Street </t>
  </si>
  <si>
    <t>Wynter Street - Taree</t>
  </si>
  <si>
    <t>Stevenson Street</t>
  </si>
  <si>
    <t>Florence</t>
  </si>
  <si>
    <t>Primrose Street</t>
  </si>
  <si>
    <t xml:space="preserve"> Nowendoc Road </t>
  </si>
  <si>
    <t>Program Year</t>
  </si>
  <si>
    <t>Length</t>
  </si>
  <si>
    <t xml:space="preserve">Black Flat Ln </t>
  </si>
  <si>
    <t>200m past Knodingbul Forest ln</t>
  </si>
  <si>
    <t>Property No 370</t>
  </si>
  <si>
    <t>9.7km</t>
  </si>
  <si>
    <t xml:space="preserve"> Timber Bridge rehabilitation/Major Repairs</t>
  </si>
  <si>
    <t xml:space="preserve"> Prioritised minor Capital works as identified</t>
  </si>
  <si>
    <t>260m</t>
  </si>
  <si>
    <t xml:space="preserve"> Prioritised K&amp;G replacments</t>
  </si>
  <si>
    <t>1500m</t>
  </si>
  <si>
    <t xml:space="preserve"> Replacment of Gunya Road causeway</t>
  </si>
  <si>
    <t>General Store</t>
  </si>
  <si>
    <t>5200m</t>
  </si>
  <si>
    <t>Albert Street - Taree</t>
  </si>
  <si>
    <t>Macquarie Street - Taree</t>
  </si>
  <si>
    <t>800m</t>
  </si>
  <si>
    <t>Manning Street/Wynter Street Roundabout</t>
  </si>
  <si>
    <t>Manning St</t>
  </si>
  <si>
    <t>242m/4100</t>
  </si>
  <si>
    <t>240m/2800m2</t>
  </si>
  <si>
    <t>Florence Street</t>
  </si>
  <si>
    <t>Victoria street</t>
  </si>
  <si>
    <t>226m/2480m2</t>
  </si>
  <si>
    <t xml:space="preserve">Molong Street </t>
  </si>
  <si>
    <t>Cundle Road</t>
  </si>
  <si>
    <t>Lansdowne Road</t>
  </si>
  <si>
    <t>Bulga Road</t>
  </si>
  <si>
    <t xml:space="preserve">Marlee Bridge </t>
  </si>
  <si>
    <t>Gunya Road</t>
  </si>
  <si>
    <t>3500m/20462m2</t>
  </si>
  <si>
    <t>150m/1300</t>
  </si>
  <si>
    <t>Banyula Drive</t>
  </si>
  <si>
    <r>
      <t>275m/2750m</t>
    </r>
    <r>
      <rPr>
        <vertAlign val="superscript"/>
        <sz val="11"/>
        <color theme="1"/>
        <rFont val="Calibri"/>
        <family val="2"/>
        <scheme val="minor"/>
      </rPr>
      <t>2</t>
    </r>
  </si>
  <si>
    <t>Issabella Street</t>
  </si>
  <si>
    <t>Railway Crossing</t>
  </si>
  <si>
    <t>627m/10200m2</t>
  </si>
  <si>
    <t xml:space="preserve">Kannangra Drive </t>
  </si>
  <si>
    <t>Railway Street</t>
  </si>
  <si>
    <t>350m/3350m2</t>
  </si>
  <si>
    <t>Upper lansdowne  Road</t>
  </si>
  <si>
    <t>1000m/6000m2</t>
  </si>
  <si>
    <t>Chainage 1km</t>
  </si>
  <si>
    <t>York Street</t>
  </si>
  <si>
    <t>Commerce St</t>
  </si>
  <si>
    <t>470m/8100m2</t>
  </si>
  <si>
    <t>Koola Creek Road</t>
  </si>
  <si>
    <t>Change of seal</t>
  </si>
  <si>
    <t>1350m/16100m2</t>
  </si>
  <si>
    <t>2000m/10750m2</t>
  </si>
  <si>
    <t>Goerge Gibson Dr</t>
  </si>
  <si>
    <t>Chanage 500m</t>
  </si>
  <si>
    <t>500m/3000m2</t>
  </si>
  <si>
    <t>Queen Street - wingham</t>
  </si>
  <si>
    <t>Coopernook Road- Coopernook</t>
  </si>
  <si>
    <t>Kannangra Drive -Taree</t>
  </si>
  <si>
    <t>Lansdowne Road - Lansdowne</t>
  </si>
  <si>
    <t>Canget St</t>
  </si>
  <si>
    <t>Combine St</t>
  </si>
  <si>
    <t>400m/7300m2</t>
  </si>
  <si>
    <t>Browns Creek Foorbridge ( new- CCBIR)</t>
  </si>
  <si>
    <t>Browns Creek Bridge, Whitbread Street, Taree</t>
  </si>
  <si>
    <t>No Program</t>
  </si>
  <si>
    <t xml:space="preserve"> Traffic Committee Capital projects- to be prioritised as per traffic committee recommendations</t>
  </si>
  <si>
    <t>To be prioritised as per Footpath replacment priority program</t>
  </si>
  <si>
    <t xml:space="preserve"> Construction of new Footbridge and associated footpath</t>
  </si>
  <si>
    <t>Design of new Footbridge and footpath -  Draft sketch plan has already done</t>
  </si>
  <si>
    <t>CCBIR Project</t>
  </si>
  <si>
    <t xml:space="preserve">Interim Drainage improvement </t>
  </si>
  <si>
    <t xml:space="preserve"> Oxley Street- Chatham</t>
  </si>
  <si>
    <t xml:space="preserve"> Car park Renewal Program</t>
  </si>
  <si>
    <t xml:space="preserve"> Nil</t>
  </si>
  <si>
    <t>Level 3 Structural Bridge Condition Inspection</t>
  </si>
  <si>
    <t>Carry Over - Federal Special Grant</t>
  </si>
  <si>
    <t>RMS Block Grant</t>
  </si>
  <si>
    <t>Council Infrastructure Special Rate Variation</t>
  </si>
  <si>
    <t xml:space="preserve"> Carry Over - Infrastructure SRV</t>
  </si>
  <si>
    <t>RMS Repair Program Grant</t>
  </si>
  <si>
    <t>S94 Developer Contribution  Reserve</t>
  </si>
  <si>
    <t>Stormwater Drainage Levy Reserve</t>
  </si>
  <si>
    <t>Council General Fund</t>
  </si>
  <si>
    <t>Federal Roads to Recovery Grant</t>
  </si>
  <si>
    <t>RMS Block Grant - Traffic Facilities Component</t>
  </si>
  <si>
    <t>State Special Grant - Moorland / Johns River Bypass handover Reserve</t>
  </si>
  <si>
    <t>State Special Grant - Coopernook Bypass handover Reserve</t>
  </si>
  <si>
    <t>Carry Over</t>
  </si>
  <si>
    <t>State Fixing Country Roads Grant</t>
  </si>
  <si>
    <t xml:space="preserve">Forward Planning Design and Investigation </t>
  </si>
  <si>
    <t>Asset Planning Consultancy Services</t>
  </si>
  <si>
    <t>Annual Street Lighting Costs</t>
  </si>
  <si>
    <t xml:space="preserve"> In-situ Stabilisation and AC re-surfacing including sub soil drainage as required.</t>
  </si>
  <si>
    <t>Re construction including re-alignment and drainage improvement- progressive from Stage 1</t>
  </si>
  <si>
    <t>Reconstruction and re alignment including widening, drainage and intersection improvements</t>
  </si>
  <si>
    <t>Pavement reconstruction, replacement of damaged k&amp;G and footpath</t>
  </si>
  <si>
    <t>Pavement reconstruction</t>
  </si>
  <si>
    <t>Pavement reconstruction (failed sections), K&amp;G replacment(failed sections), drainage improvement and resurfacing</t>
  </si>
  <si>
    <t>Reconstruction abd re alignment including widening, drainage and intersection improvements</t>
  </si>
  <si>
    <t xml:space="preserve">Rehabilitation </t>
  </si>
  <si>
    <t>Rehabilitation</t>
  </si>
  <si>
    <t>Gravel re-sheeting</t>
  </si>
  <si>
    <t>Patrol Grade</t>
  </si>
  <si>
    <t>Traffic Committee Items as identified</t>
  </si>
  <si>
    <t>Per Adopted Traffic Committee meeting actions</t>
  </si>
  <si>
    <t>Replacement of timber bridge with  suitable concrete structure</t>
  </si>
  <si>
    <t>Repair and replacement of damage drainage line</t>
  </si>
  <si>
    <t>Minor capital repair</t>
  </si>
  <si>
    <t>Minor capital improvement</t>
  </si>
  <si>
    <t xml:space="preserve">level 3 structural bridge condition and load capacity assessment </t>
  </si>
  <si>
    <t>48 Bridges on priority freight routes as per 'Fixing Country Roads' grant program</t>
  </si>
  <si>
    <t>Investigation and design associated with projects in Yr 2 to 4 of the 4 Yr Capital Works Program</t>
  </si>
  <si>
    <t>Specialist consultancy services required to manage Council's transport infrastructure assets</t>
  </si>
  <si>
    <t>Council's annual street lighting costs</t>
  </si>
  <si>
    <t>48 Bridges</t>
  </si>
  <si>
    <t>Funding Source</t>
  </si>
  <si>
    <t>Program / Projects</t>
  </si>
  <si>
    <t xml:space="preserve"> Blackspot program</t>
  </si>
  <si>
    <t xml:space="preserve"> Federal Blackspot Program</t>
  </si>
  <si>
    <t xml:space="preserve"> High Street/ Flett Street Intersection</t>
  </si>
  <si>
    <t xml:space="preserve"> High Street - Taree</t>
  </si>
  <si>
    <t>The Lakesway - Rainbow Flat</t>
  </si>
  <si>
    <t>150m South of Spicers Road</t>
  </si>
  <si>
    <t>250m North of Spicers Road</t>
  </si>
  <si>
    <t>Updrage road surface, install curve alignment markers, curve and advisory signs and extend shoulder</t>
  </si>
  <si>
    <t>New Roundabout installation</t>
  </si>
  <si>
    <t xml:space="preserve"> Design and construction of new  single lane roundabout</t>
  </si>
  <si>
    <t xml:space="preserve"> Road updrade</t>
  </si>
  <si>
    <t>Blackspot funding application and approvals</t>
  </si>
  <si>
    <t xml:space="preserve"> Soney Creek Culvert @ 2km( Culvert)</t>
  </si>
  <si>
    <r>
      <t xml:space="preserve">Road widening including widening of existing box culvert, re-alignment and improvement to the intersection including pavement re-construction. </t>
    </r>
    <r>
      <rPr>
        <b/>
        <sz val="11"/>
        <color theme="1"/>
        <rFont val="Calibri"/>
        <family val="2"/>
        <scheme val="minor"/>
      </rPr>
      <t xml:space="preserve">Reseal  from Wariba Road </t>
    </r>
  </si>
  <si>
    <t xml:space="preserve">Repairs to flood damage causeway  ( non declared flood event  march 2015) </t>
  </si>
  <si>
    <t xml:space="preserve"> Investigation for structural integrity of remaining sections of the causeway and design for repairs  otherwise replacment of the whole structure ( like to like) </t>
  </si>
  <si>
    <t xml:space="preserve"> Flood damaged structure , no ND  funding available( damage occurred in non declared flood event) . High risk to road users and limiting access.</t>
  </si>
  <si>
    <t>Killabakh Creek Causeway No 4  - Repairs to flood damage causeway</t>
  </si>
  <si>
    <t>Killabakh Creek Road Ch @ 1.6km from Comboyne Road</t>
  </si>
  <si>
    <t xml:space="preserve"> severe  flooding issues. Remediation work is necessary to minimise impact in short term 
</t>
  </si>
  <si>
    <r>
      <rPr>
        <b/>
        <i/>
        <sz val="11"/>
        <color theme="1"/>
        <rFont val="Calibri"/>
        <family val="2"/>
        <scheme val="minor"/>
      </rPr>
      <t xml:space="preserve"> REPAIR program</t>
    </r>
    <r>
      <rPr>
        <sz val="11"/>
        <color theme="1"/>
        <rFont val="Calibri"/>
        <family val="2"/>
        <scheme val="minor"/>
      </rPr>
      <t xml:space="preserve">
              Crescent Ave/Oxley Street (Manning River Drive - Northbound Lanes only)</t>
    </r>
  </si>
  <si>
    <t>NOTES</t>
  </si>
  <si>
    <t>K&amp;G in same year to be completed first</t>
  </si>
  <si>
    <t>Molong Street / Farley Street - Old Bar</t>
  </si>
  <si>
    <t>No recurrent funding program</t>
  </si>
  <si>
    <t>Kimbriki</t>
  </si>
  <si>
    <t>Tipperary</t>
  </si>
  <si>
    <t>Mitchells Island</t>
  </si>
  <si>
    <t>Mooral Creek</t>
  </si>
  <si>
    <t>Killabakh</t>
  </si>
  <si>
    <t>Cedar Party</t>
  </si>
  <si>
    <t>Bobin</t>
  </si>
  <si>
    <t>Various</t>
  </si>
  <si>
    <t>To be identified</t>
  </si>
  <si>
    <t xml:space="preserve">Timber bridge replacment </t>
  </si>
  <si>
    <t>Proposed Treatment</t>
  </si>
  <si>
    <t>Pavement rehabilitation and resurfacing</t>
  </si>
  <si>
    <t>Heavy Patch &amp; Reseal</t>
  </si>
  <si>
    <t>Rehabilitation &amp; Reseal</t>
  </si>
  <si>
    <t>Reconstruction and Reseal</t>
  </si>
  <si>
    <t>K&amp;G replacement with associated pavement heavy patch and sub soil drainage</t>
  </si>
  <si>
    <t>Replacement of damaged footpath</t>
  </si>
  <si>
    <t>Major timber bridge repairs as idetnified by Level 2 inspection</t>
  </si>
  <si>
    <t>Replace with concrete structure</t>
  </si>
  <si>
    <t>Yet to be prioritised</t>
  </si>
  <si>
    <t>Cundletown</t>
  </si>
  <si>
    <t>Burrell Creek</t>
  </si>
  <si>
    <t xml:space="preserve"> Browns Creek Bridge</t>
  </si>
  <si>
    <t>Locality</t>
  </si>
  <si>
    <t>Hallidays Point</t>
  </si>
  <si>
    <t>Mount George</t>
  </si>
  <si>
    <t>Old Bar</t>
  </si>
  <si>
    <t>200m past Knodingbul Forest Ln</t>
  </si>
  <si>
    <t xml:space="preserve"> David St</t>
  </si>
  <si>
    <t>High St</t>
  </si>
  <si>
    <t>Waterman St</t>
  </si>
  <si>
    <t>#16 Victoria St</t>
  </si>
  <si>
    <t xml:space="preserve">Bootawa Rd </t>
  </si>
  <si>
    <t>Louis St</t>
  </si>
  <si>
    <t>Main St - Cundletown</t>
  </si>
  <si>
    <t>King St</t>
  </si>
  <si>
    <t>Denison St</t>
  </si>
  <si>
    <t>Victoria St</t>
  </si>
  <si>
    <t>Macquarie St</t>
  </si>
  <si>
    <t>Pulteney St</t>
  </si>
  <si>
    <t>Albert St</t>
  </si>
  <si>
    <t>Wynter St</t>
  </si>
  <si>
    <t>Manning St / Wynter St Roundabout</t>
  </si>
  <si>
    <t xml:space="preserve">Pulteney St </t>
  </si>
  <si>
    <t>Albert St - Taree</t>
  </si>
  <si>
    <t>Stevenson St</t>
  </si>
  <si>
    <t>Wynter St - Taree</t>
  </si>
  <si>
    <t>Florence St - Taree</t>
  </si>
  <si>
    <t>Railway St</t>
  </si>
  <si>
    <t>Muldoon St</t>
  </si>
  <si>
    <t>Primrose St</t>
  </si>
  <si>
    <t>Issabella St</t>
  </si>
  <si>
    <t xml:space="preserve">Molong St </t>
  </si>
  <si>
    <t>York St</t>
  </si>
  <si>
    <t>Crescent Ave /Oxley St (northbound Lns only)</t>
  </si>
  <si>
    <t>Victoria St (north bound Lns only)</t>
  </si>
  <si>
    <t xml:space="preserve">Gloucester Rd </t>
  </si>
  <si>
    <t>Latimores Rd</t>
  </si>
  <si>
    <t>Diamond Beach Rd</t>
  </si>
  <si>
    <t xml:space="preserve">Blackhead Rd </t>
  </si>
  <si>
    <t>Mooral Creek Rd</t>
  </si>
  <si>
    <t>Old Bar Rd</t>
  </si>
  <si>
    <t>Bulga Rd</t>
  </si>
  <si>
    <t>Gunya Rd</t>
  </si>
  <si>
    <t>Upper lansdowne  Rd</t>
  </si>
  <si>
    <t>Lansdowne Rd</t>
  </si>
  <si>
    <t>Comboyne Rd</t>
  </si>
  <si>
    <t xml:space="preserve">Kimbriki Rd </t>
  </si>
  <si>
    <t>Cundle Rd</t>
  </si>
  <si>
    <t>Koola Creek Rd</t>
  </si>
  <si>
    <t>Wallanbah Rd</t>
  </si>
  <si>
    <t>Beach Rd - Mitchelle Island</t>
  </si>
  <si>
    <t xml:space="preserve">Manning Point Rd </t>
  </si>
  <si>
    <t>Beach Rd</t>
  </si>
  <si>
    <t xml:space="preserve">Warrawillah Rd </t>
  </si>
  <si>
    <t>2km from start of Stoney Creek Rd</t>
  </si>
  <si>
    <t>Gallaghers Rd Bridge (Culvert)</t>
  </si>
  <si>
    <t>Gallaghers Rd</t>
  </si>
  <si>
    <t>Pelican Bay Rd  Bridge (Culvert)</t>
  </si>
  <si>
    <t>Pelican Bay Rd</t>
  </si>
  <si>
    <t>Leaches Rd Bridge</t>
  </si>
  <si>
    <t xml:space="preserve">Leaches Rd </t>
  </si>
  <si>
    <t>Killabakh Ck / Yarrat Rd  Bridge( #1145)</t>
  </si>
  <si>
    <t>1.33km from start of Yarrat Rd (Comboyne Rd)</t>
  </si>
  <si>
    <t>Replacement of Gunyah Rd Causeway</t>
  </si>
  <si>
    <t>Gunyah Rd</t>
  </si>
  <si>
    <t>Cooplacurripa</t>
  </si>
  <si>
    <t>Gravel resheet and associated drainage improvements</t>
  </si>
  <si>
    <t>Firefly</t>
  </si>
  <si>
    <t>Wherrol Flat</t>
  </si>
  <si>
    <t>Marlee</t>
  </si>
  <si>
    <t>Wingham</t>
  </si>
  <si>
    <t>Melinga</t>
  </si>
  <si>
    <t>Molong St / Farley St</t>
  </si>
  <si>
    <t>Drury Cl</t>
  </si>
  <si>
    <t>Belgraiv Cl</t>
  </si>
  <si>
    <t>Lansdowne</t>
  </si>
  <si>
    <t>Kannangra Dr</t>
  </si>
  <si>
    <t xml:space="preserve">Kannangra Dr </t>
  </si>
  <si>
    <t>Banyula Dr</t>
  </si>
  <si>
    <t>Coopernook Rd</t>
  </si>
  <si>
    <t>Coopernook</t>
  </si>
  <si>
    <t>Queen St</t>
  </si>
  <si>
    <t>627m / 10200m2</t>
  </si>
  <si>
    <t>3500m / 20462m2</t>
  </si>
  <si>
    <t>350m / 3350m2</t>
  </si>
  <si>
    <t>226m / 2480m2</t>
  </si>
  <si>
    <t>240m / 2800m2</t>
  </si>
  <si>
    <t>242m / 4100</t>
  </si>
  <si>
    <t>150m /1300</t>
  </si>
  <si>
    <t>1000m / 6000m2</t>
  </si>
  <si>
    <t>470m / 8100m2</t>
  </si>
  <si>
    <t>2000m / 10750m2</t>
  </si>
  <si>
    <t>1350m / 16100m2</t>
  </si>
  <si>
    <t>500m / 3000m2</t>
  </si>
  <si>
    <t>400m / 7300m2</t>
  </si>
  <si>
    <t>Roads</t>
  </si>
  <si>
    <t>Regional Road Rehabilitation / Heavy Patch &amp; Reseal Program</t>
  </si>
  <si>
    <t>Local Roads Reconstruction Program</t>
  </si>
  <si>
    <t>Local Roads Rehabilitation / Heavy Patch &amp; Reseal Program</t>
  </si>
  <si>
    <t>Unsealed Road Gravel Resheet Program</t>
  </si>
  <si>
    <t>N/A</t>
  </si>
  <si>
    <t>Traffic safety improvements including Local Traffic Committee initiatives</t>
  </si>
  <si>
    <t>Nil</t>
  </si>
  <si>
    <t>Timber Bridge &amp; Culvert Replacment Program</t>
  </si>
  <si>
    <t>STORMWATER DRAINAGE</t>
  </si>
  <si>
    <t>Trunk Drainage Program</t>
  </si>
  <si>
    <t>Investigation and design associated with projects in future year Capital Works Programs</t>
  </si>
  <si>
    <r>
      <t>430m / 6400m</t>
    </r>
    <r>
      <rPr>
        <vertAlign val="superscript"/>
        <sz val="11"/>
        <color theme="1"/>
        <rFont val="Arial"/>
        <family val="2"/>
      </rPr>
      <t>2</t>
    </r>
  </si>
  <si>
    <r>
      <t>275m / 2750m</t>
    </r>
    <r>
      <rPr>
        <vertAlign val="superscript"/>
        <sz val="11"/>
        <color theme="1"/>
        <rFont val="Arial"/>
        <family val="2"/>
      </rPr>
      <t>2</t>
    </r>
  </si>
  <si>
    <r>
      <rPr>
        <b/>
        <i/>
        <sz val="11"/>
        <color theme="1"/>
        <rFont val="Arial"/>
        <family val="2"/>
      </rPr>
      <t xml:space="preserve"> REPAIR Program</t>
    </r>
    <r>
      <rPr>
        <sz val="11"/>
        <color theme="1"/>
        <rFont val="Arial"/>
        <family val="2"/>
      </rPr>
      <t xml:space="preserve">    </t>
    </r>
  </si>
  <si>
    <t>Timber Bridge rehabilitation / major repairs</t>
  </si>
  <si>
    <t>Soney Creek Rd Culvert @ 2km</t>
  </si>
  <si>
    <t>Specialist consultancy services required to manage Council's transport assets</t>
  </si>
  <si>
    <t xml:space="preserve">Comboyne Rd </t>
  </si>
  <si>
    <t xml:space="preserve">Nowendoc Rd </t>
  </si>
  <si>
    <t>Albert St - Traee</t>
  </si>
  <si>
    <t>Nowendoc Rd</t>
  </si>
  <si>
    <t>Capara Rd</t>
  </si>
  <si>
    <t>650m / 6500m2</t>
  </si>
  <si>
    <t>780m / 5500m2</t>
  </si>
  <si>
    <t>Roundabout and approaches</t>
  </si>
  <si>
    <t>Car Park Renewal Program</t>
  </si>
  <si>
    <t xml:space="preserve"> Prioritised Minor Capital Works as identified</t>
  </si>
  <si>
    <t>350 - 400km</t>
  </si>
  <si>
    <t>Allocation for additional patrol grading</t>
  </si>
  <si>
    <t>Additional equipment and manpower to establish a 3rd patrol grading crew</t>
  </si>
  <si>
    <t>This program is not adopted by Council - it is for forward planning purposes only and is subject to change.</t>
  </si>
  <si>
    <t>Block</t>
  </si>
  <si>
    <t xml:space="preserve"> Block Traffic Facilities</t>
  </si>
  <si>
    <t>Reserves 
Johns
River</t>
  </si>
  <si>
    <t>Reserves
Coopernook
Bypass</t>
  </si>
  <si>
    <t>Repair</t>
  </si>
  <si>
    <t xml:space="preserve"> Federal Blackspot</t>
  </si>
  <si>
    <t>General Fund</t>
  </si>
  <si>
    <t>Fixing Country Roads</t>
  </si>
  <si>
    <t>REGIONAL ROAD PROGRAM</t>
  </si>
  <si>
    <t>100m East of Intersection</t>
  </si>
  <si>
    <t>100m West of Intersection</t>
  </si>
  <si>
    <t>Road Reconstruction, Drainage Improvement &amp; Intersection Improvement</t>
  </si>
  <si>
    <t>The Lakes Way - Godfrey Hill Road to Talabah Close - Stage 2</t>
  </si>
  <si>
    <t>Drainage Improvement, Road Reconstruction &amp; Realignment</t>
  </si>
  <si>
    <t xml:space="preserve">The Bucketts Way </t>
  </si>
  <si>
    <t>Property No.3732</t>
  </si>
  <si>
    <t>Fire Station Rd</t>
  </si>
  <si>
    <t>LOCAL ROADS RECONSTRUCTION PROGRAM</t>
  </si>
  <si>
    <t>Excahange Hotel</t>
  </si>
  <si>
    <t>Pavement Reconstruction &amp; Replacement of damaged K&amp;G and footpath</t>
  </si>
  <si>
    <t>550m from Karak Flat Rd</t>
  </si>
  <si>
    <t>750m from Karak Flat Rd</t>
  </si>
  <si>
    <t>Pavement Reconstruction</t>
  </si>
  <si>
    <t>Pulteney Street - Stage 2</t>
  </si>
  <si>
    <t>Farquar St</t>
  </si>
  <si>
    <t>100m before High St</t>
  </si>
  <si>
    <t xml:space="preserve">Road Rehabilitation </t>
  </si>
  <si>
    <t>Driveway at Property No.1069</t>
  </si>
  <si>
    <t>Start of Recent Seal at 387 Saltwater Rd</t>
  </si>
  <si>
    <t>Deb Street</t>
  </si>
  <si>
    <t>BLACKSPOT PROGRAM</t>
  </si>
  <si>
    <t>Roundabout Construction</t>
  </si>
  <si>
    <t>Road updrade, Shoulder widening &amp; Installation of Road Signs &amp; Markers</t>
  </si>
  <si>
    <t>UNSEALED ROAD RESHEETING PROGRAM</t>
  </si>
  <si>
    <t>100mm gravel Re-sheeting, improve drainage</t>
  </si>
  <si>
    <t>KERB &amp; GUTTER PROGRAM</t>
  </si>
  <si>
    <t>No.15 Farquar St - Back Access</t>
  </si>
  <si>
    <t>Replace failed K &amp; G with new concrete K &amp; G including limited replacement of adjacent pavement</t>
  </si>
  <si>
    <t>FOOTPATH RENEWAL PROGRAM</t>
  </si>
  <si>
    <t>Replace uneven and broken concrete footpath segments</t>
  </si>
  <si>
    <t>TRAFFIC FACILITIES PROGRAM</t>
  </si>
  <si>
    <t>Milligan Street - Chatham</t>
  </si>
  <si>
    <t>At Shops</t>
  </si>
  <si>
    <t>CARPARK PROGRAM</t>
  </si>
  <si>
    <t>TIMBER BRIDGES/CULVERTS REPLACEMENT PROGRAM</t>
  </si>
  <si>
    <t xml:space="preserve">Walls Lane Bridge </t>
  </si>
  <si>
    <t>Replacement of  timber culvert  with concrete pipe</t>
  </si>
  <si>
    <t>Marylands Road Bridge</t>
  </si>
  <si>
    <t>Wallanbah Road Culvert @24.27</t>
  </si>
  <si>
    <t>Wallanbah Road Culvert @26.11</t>
  </si>
  <si>
    <t>Nowendoc Road Culvert @38.32</t>
  </si>
  <si>
    <t>Nowendoc Road Culvert @38.74</t>
  </si>
  <si>
    <t>Nowendoc Road Culvert @43.7</t>
  </si>
  <si>
    <t>Caparra Road Bridge @5km</t>
  </si>
  <si>
    <t>Browns Creek Footbridge</t>
  </si>
  <si>
    <t>Construction of new Footbridge and associated footpath</t>
  </si>
  <si>
    <t>MINOR CAPITAL WORKS PROGRAM</t>
  </si>
  <si>
    <t xml:space="preserve">Replacement of Damaged guard rails at LC Jordon Bridge </t>
  </si>
  <si>
    <t>Replacement of Damaged Guard rails</t>
  </si>
  <si>
    <t>Improve Causeway Approaches</t>
  </si>
  <si>
    <t>Repairs/replacment of damage causeway</t>
  </si>
  <si>
    <r>
      <t>1000m/5600m</t>
    </r>
    <r>
      <rPr>
        <vertAlign val="superscript"/>
        <sz val="11"/>
        <color theme="1"/>
        <rFont val="Arial"/>
        <family val="2"/>
      </rPr>
      <t>2</t>
    </r>
  </si>
  <si>
    <r>
      <t>800m/9600m</t>
    </r>
    <r>
      <rPr>
        <vertAlign val="superscript"/>
        <sz val="11"/>
        <color theme="1"/>
        <rFont val="Arial"/>
        <family val="2"/>
      </rPr>
      <t>2</t>
    </r>
  </si>
  <si>
    <r>
      <t>1900m/25830m</t>
    </r>
    <r>
      <rPr>
        <vertAlign val="superscript"/>
        <sz val="11"/>
        <color theme="1"/>
        <rFont val="Arial"/>
        <family val="2"/>
      </rPr>
      <t>2</t>
    </r>
  </si>
  <si>
    <r>
      <t>373m/3133m</t>
    </r>
    <r>
      <rPr>
        <vertAlign val="superscript"/>
        <sz val="11"/>
        <color theme="1"/>
        <rFont val="Arial"/>
        <family val="2"/>
      </rPr>
      <t>2</t>
    </r>
  </si>
  <si>
    <r>
      <t>411m/4728m</t>
    </r>
    <r>
      <rPr>
        <vertAlign val="superscript"/>
        <sz val="11"/>
        <color theme="1"/>
        <rFont val="Arial"/>
        <family val="2"/>
      </rPr>
      <t>2</t>
    </r>
  </si>
  <si>
    <r>
      <t>210m/3380m</t>
    </r>
    <r>
      <rPr>
        <vertAlign val="superscript"/>
        <sz val="11"/>
        <color theme="1"/>
        <rFont val="Arial"/>
        <family val="2"/>
      </rPr>
      <t>2</t>
    </r>
  </si>
  <si>
    <r>
      <t>593m/4760m</t>
    </r>
    <r>
      <rPr>
        <vertAlign val="superscript"/>
        <sz val="11"/>
        <color theme="1"/>
        <rFont val="Arial"/>
        <family val="2"/>
      </rPr>
      <t>2</t>
    </r>
  </si>
  <si>
    <r>
      <t>354m/5000m</t>
    </r>
    <r>
      <rPr>
        <vertAlign val="superscript"/>
        <sz val="11"/>
        <color theme="1"/>
        <rFont val="Arial"/>
        <family val="2"/>
      </rPr>
      <t>2</t>
    </r>
  </si>
  <si>
    <r>
      <t>1110m/9000m</t>
    </r>
    <r>
      <rPr>
        <vertAlign val="superscript"/>
        <sz val="11"/>
        <color theme="1"/>
        <rFont val="Arial"/>
        <family val="2"/>
      </rPr>
      <t>2</t>
    </r>
  </si>
  <si>
    <r>
      <t>2000m/16000m</t>
    </r>
    <r>
      <rPr>
        <vertAlign val="superscript"/>
        <sz val="11"/>
        <color theme="1"/>
        <rFont val="Arial"/>
        <family val="2"/>
      </rPr>
      <t>2</t>
    </r>
  </si>
  <si>
    <r>
      <t>1900m/15200m</t>
    </r>
    <r>
      <rPr>
        <vertAlign val="superscript"/>
        <sz val="11"/>
        <color theme="1"/>
        <rFont val="Arial"/>
        <family val="2"/>
      </rPr>
      <t>2</t>
    </r>
  </si>
  <si>
    <t>Killawarra</t>
  </si>
  <si>
    <t>Rainbow Flat</t>
  </si>
  <si>
    <t>Muldoon Street / Kanangra Drive Roundabout</t>
  </si>
  <si>
    <t>Combined / Dennes Street</t>
  </si>
  <si>
    <t>Kranbach</t>
  </si>
  <si>
    <t>Mt George</t>
  </si>
  <si>
    <t>Wallabi Point</t>
  </si>
  <si>
    <t>Johns River</t>
  </si>
  <si>
    <t>Moorland</t>
  </si>
  <si>
    <t>Combined Street</t>
  </si>
  <si>
    <t>Koolangarra Way</t>
  </si>
  <si>
    <t>Jericho Road</t>
  </si>
  <si>
    <t>George Gibson Drive</t>
  </si>
  <si>
    <t>Bushland Drive</t>
  </si>
  <si>
    <t>Maiden Avenue</t>
  </si>
  <si>
    <t>Saltwater Road</t>
  </si>
  <si>
    <t>Blackhead Road</t>
  </si>
  <si>
    <t>High St roundabout</t>
  </si>
  <si>
    <t>LOCAL ROADS REHABILITATION / RESEAL PROGRAM</t>
  </si>
  <si>
    <t>Pavement Reconstruction, K&amp;G Replacment, Drainage Improvement &amp; Resurfacing</t>
  </si>
  <si>
    <t>Heavy patch and Reseal</t>
  </si>
  <si>
    <t>Heavy patch and AC resurface</t>
  </si>
  <si>
    <t>Johns River Road (End of intersection work)</t>
  </si>
  <si>
    <t>Hwy South (last property Access)</t>
  </si>
  <si>
    <t>Roundabout and Approaches</t>
  </si>
  <si>
    <t>200m Old Bar Rd &amp;
150m of Manning Point Rd</t>
  </si>
  <si>
    <t>Hwy exit (south) -Long Pine Road</t>
  </si>
  <si>
    <t>High Street / Flett Street intersection upgrade</t>
  </si>
  <si>
    <t>The Lakes Way / Spicers Road intersection improvements</t>
  </si>
  <si>
    <t>High St / Flett St intersection</t>
  </si>
  <si>
    <t>McCullough Lane</t>
  </si>
  <si>
    <t>Maitland Lane</t>
  </si>
  <si>
    <t>Drury Close</t>
  </si>
  <si>
    <t>Molong Road</t>
  </si>
  <si>
    <t>Beeton Parade</t>
  </si>
  <si>
    <t>Dolphin Avenue</t>
  </si>
  <si>
    <t>Winton Avenue</t>
  </si>
  <si>
    <t>Cowen Road</t>
  </si>
  <si>
    <t>Gleneagle St</t>
  </si>
  <si>
    <t>Pitt Street</t>
  </si>
  <si>
    <t>McRae Street</t>
  </si>
  <si>
    <t>Nelson St</t>
  </si>
  <si>
    <t>Pioneer Street</t>
  </si>
  <si>
    <t>Orana Cr</t>
  </si>
  <si>
    <t>Palanas Dr</t>
  </si>
  <si>
    <t>Cornwall Street</t>
  </si>
  <si>
    <t>Program / Project</t>
  </si>
  <si>
    <t>REPAIR PROGRAM</t>
  </si>
  <si>
    <t>Various on priority freight routes as per 'Fixing Country Roads' grant program</t>
  </si>
  <si>
    <t>Level 3 Structural Bridge Condition and Load Capacity Assessment under State Government 'Fixing Country Roads' Grant Program</t>
  </si>
  <si>
    <t>Bridge structural condition / load capacity Asseessment</t>
  </si>
  <si>
    <t>Dumaresq Island</t>
  </si>
  <si>
    <t>Interim Drainage improvements</t>
  </si>
  <si>
    <t>Improve inlet capacity in existing piped network</t>
  </si>
  <si>
    <t>Chatham</t>
  </si>
  <si>
    <t xml:space="preserve"> Oxley Street, Milligan Straat, Bruntnell Street</t>
  </si>
  <si>
    <t xml:space="preserve"> Warrawillah Road </t>
  </si>
  <si>
    <t xml:space="preserve">Warrawillah Road Causeways #2, #3 and #4  </t>
  </si>
  <si>
    <t>Browns Creek Bridge, Whitbread Street</t>
  </si>
  <si>
    <t>TRUNK DRAINAGE PROGRAM</t>
  </si>
  <si>
    <t>Items as identified by LTC</t>
  </si>
  <si>
    <t xml:space="preserve">Local Traffic Committee </t>
  </si>
  <si>
    <t>Illangari Circuit</t>
  </si>
  <si>
    <t>Marsden Terrace</t>
  </si>
  <si>
    <t>Drainage  upgrade to reduce localised flooding</t>
  </si>
  <si>
    <t>Repair and replacement of damaged drainage line</t>
  </si>
  <si>
    <t>Street Lighting  Operation and Maintenance</t>
  </si>
  <si>
    <t>Pedestrian refuge</t>
  </si>
  <si>
    <t>Moto</t>
  </si>
  <si>
    <t>Hillville</t>
  </si>
  <si>
    <t>0.1km from Hillville Road</t>
  </si>
  <si>
    <t>Wallanbah</t>
  </si>
  <si>
    <t>Caffreys Flat</t>
  </si>
  <si>
    <t>Number One</t>
  </si>
  <si>
    <t>Caparra</t>
  </si>
  <si>
    <t>Department OF Housing  -Bushland Estate  handover Reserve</t>
  </si>
  <si>
    <t>Hughes Street</t>
  </si>
  <si>
    <t>Fisher Street</t>
  </si>
  <si>
    <t>Deakin Crescent</t>
  </si>
  <si>
    <t>Barton Street</t>
  </si>
  <si>
    <r>
      <t>280m/1960m</t>
    </r>
    <r>
      <rPr>
        <vertAlign val="superscript"/>
        <sz val="11"/>
        <color theme="1"/>
        <rFont val="Arial"/>
        <family val="2"/>
      </rPr>
      <t>2</t>
    </r>
  </si>
  <si>
    <r>
      <t>300m/2100m</t>
    </r>
    <r>
      <rPr>
        <vertAlign val="superscript"/>
        <sz val="11"/>
        <color theme="1"/>
        <rFont val="Arial"/>
        <family val="2"/>
      </rPr>
      <t>2</t>
    </r>
  </si>
  <si>
    <r>
      <t>250m/1750m</t>
    </r>
    <r>
      <rPr>
        <vertAlign val="superscript"/>
        <sz val="11"/>
        <color theme="1"/>
        <rFont val="Arial"/>
        <family val="2"/>
      </rPr>
      <t>2</t>
    </r>
  </si>
  <si>
    <t>Reserves
Department of Housing Handover</t>
  </si>
  <si>
    <t>Patanga Close</t>
  </si>
  <si>
    <t>Wells Street</t>
  </si>
  <si>
    <t>Flinders St</t>
  </si>
  <si>
    <t>Bangalow Pl</t>
  </si>
  <si>
    <t>Crescent Ave</t>
  </si>
  <si>
    <t>Oxley Street</t>
  </si>
  <si>
    <t>Boomerang Street</t>
  </si>
  <si>
    <t>Stacy Dr</t>
  </si>
  <si>
    <t>Grey Gum Rd</t>
  </si>
  <si>
    <t>Arthur Avenue</t>
  </si>
  <si>
    <t>Gwenneth Ave</t>
  </si>
  <si>
    <t>Granter Street</t>
  </si>
  <si>
    <t>Hogan Street</t>
  </si>
  <si>
    <t>Honeysuckle Pl</t>
  </si>
  <si>
    <t>Murray Street</t>
  </si>
  <si>
    <t>Stacey Dr</t>
  </si>
  <si>
    <t>Valerie Street</t>
  </si>
  <si>
    <t>Dunoon Street</t>
  </si>
  <si>
    <t>Gipps St</t>
  </si>
  <si>
    <t>Harrington</t>
  </si>
  <si>
    <t>Chatham News Agency</t>
  </si>
  <si>
    <t>cnr Maldoon St</t>
  </si>
  <si>
    <t>wynter st-43</t>
  </si>
  <si>
    <t>20, Pilot Street</t>
  </si>
  <si>
    <t>Cnr Bushland</t>
  </si>
  <si>
    <t>No 2A</t>
  </si>
  <si>
    <t>16 Milligan St</t>
  </si>
  <si>
    <t>No 50</t>
  </si>
  <si>
    <t>No 9</t>
  </si>
  <si>
    <t>No 70</t>
  </si>
  <si>
    <t>No 38</t>
  </si>
  <si>
    <t>No 17</t>
  </si>
  <si>
    <t>No 19</t>
  </si>
  <si>
    <t>No 22</t>
  </si>
  <si>
    <t>No 48</t>
  </si>
  <si>
    <t>No 72</t>
  </si>
  <si>
    <t>No 3</t>
  </si>
  <si>
    <t>No 18</t>
  </si>
  <si>
    <t>No 16</t>
  </si>
  <si>
    <t xml:space="preserve">Primrose Street </t>
  </si>
  <si>
    <t xml:space="preserve">No 24 </t>
  </si>
  <si>
    <t>80m</t>
  </si>
  <si>
    <t>26m</t>
  </si>
  <si>
    <t>180m</t>
  </si>
  <si>
    <t>59m</t>
  </si>
  <si>
    <t>95m</t>
  </si>
  <si>
    <t xml:space="preserve">Farquhar Street </t>
  </si>
  <si>
    <t xml:space="preserve">Commerce Street </t>
  </si>
  <si>
    <t>No 68</t>
  </si>
  <si>
    <t>Conwall Street</t>
  </si>
  <si>
    <t>No 122</t>
  </si>
  <si>
    <t>Beach Street</t>
  </si>
  <si>
    <t>Lj Hooker</t>
  </si>
  <si>
    <t>LJ Hooker</t>
  </si>
  <si>
    <t>140mm</t>
  </si>
  <si>
    <t>75sqm</t>
  </si>
  <si>
    <t>48 Bridges $540000</t>
  </si>
  <si>
    <t>Elands</t>
  </si>
  <si>
    <t>Turf Farm (end last resheet)</t>
  </si>
  <si>
    <t>Dyers Crossing</t>
  </si>
  <si>
    <t>Capital Works Program 2015/16</t>
  </si>
  <si>
    <t>This program is adopted by Council with updates and changes reported monthly</t>
  </si>
  <si>
    <t>Allocation</t>
  </si>
  <si>
    <t xml:space="preserve"> Estimate        (3 Yr Totals)</t>
  </si>
  <si>
    <t>Indicative Capital Works Priorities 2016/17 - 2018/19</t>
  </si>
  <si>
    <t>Pulteney Street stage 2</t>
  </si>
  <si>
    <t>Saltwater Road- Wallabi Point</t>
  </si>
  <si>
    <t>Nowendoc Road Culvert @38.32(#C3956)</t>
  </si>
  <si>
    <t>Nowendoc Road Culvert @38.74(#C3958)</t>
  </si>
  <si>
    <t>Nowendoc Road Culvert @43.7(#C3978)</t>
  </si>
  <si>
    <t>2021/22</t>
  </si>
  <si>
    <t>2022/23</t>
  </si>
  <si>
    <t xml:space="preserve">Cattai Creek Bridge </t>
  </si>
  <si>
    <t xml:space="preserve">Christies Lane </t>
  </si>
  <si>
    <t xml:space="preserve"> Survey and  design for realignment of the corner at longworths  Road, Geotechnical investigation and Pavement design </t>
  </si>
  <si>
    <t xml:space="preserve">road section does not comply with current standard( alignment) , high risk , Pavement failure , high maintenance cost </t>
  </si>
  <si>
    <r>
      <t xml:space="preserve"> Harrington Road - Harrington </t>
    </r>
    <r>
      <rPr>
        <b/>
        <sz val="11"/>
        <color theme="1"/>
        <rFont val="Calibri"/>
        <family val="2"/>
        <scheme val="minor"/>
      </rPr>
      <t>- Stage 1</t>
    </r>
  </si>
  <si>
    <t>1700m /9500m2</t>
  </si>
  <si>
    <t xml:space="preserve">Rehabilitation/Reseal </t>
  </si>
  <si>
    <t xml:space="preserve"> Insitu stabalisation of 150mm woth 1.5% lime , Primer Seal and 14/7 DD PMB seal</t>
  </si>
  <si>
    <t>Reseal prepation including minor patching , Edge patching- 10mm PMB  reseal</t>
  </si>
  <si>
    <t xml:space="preserve"> Killawarra  Road</t>
  </si>
  <si>
    <t xml:space="preserve"> Already Done</t>
  </si>
  <si>
    <r>
      <t xml:space="preserve"> Harrington Road - Harrington </t>
    </r>
    <r>
      <rPr>
        <b/>
        <sz val="11"/>
        <color theme="1"/>
        <rFont val="Calibri"/>
        <family val="2"/>
        <scheme val="minor"/>
      </rPr>
      <t>- Stage 2</t>
    </r>
  </si>
  <si>
    <t xml:space="preserve">Comboyne Road </t>
  </si>
  <si>
    <t>Brought forward to 2016/17   program for additional Roads to Recovery funding</t>
  </si>
  <si>
    <t xml:space="preserve"> Diamond Drive</t>
  </si>
  <si>
    <t>2700m</t>
  </si>
  <si>
    <t>Homewood Road</t>
  </si>
  <si>
    <r>
      <t>3300m/20000m</t>
    </r>
    <r>
      <rPr>
        <vertAlign val="superscript"/>
        <sz val="11"/>
        <color theme="1"/>
        <rFont val="Calibri"/>
        <family val="2"/>
        <scheme val="minor"/>
      </rPr>
      <t>2</t>
    </r>
  </si>
  <si>
    <t xml:space="preserve"> Carry Over - Grants and others</t>
  </si>
  <si>
    <t xml:space="preserve"> Hughes Street</t>
  </si>
  <si>
    <t xml:space="preserve"> Barton Street </t>
  </si>
  <si>
    <r>
      <t>275m/2035m</t>
    </r>
    <r>
      <rPr>
        <vertAlign val="superscript"/>
        <sz val="11"/>
        <color theme="1"/>
        <rFont val="Calibri"/>
        <family val="2"/>
        <scheme val="minor"/>
      </rPr>
      <t>2</t>
    </r>
  </si>
  <si>
    <t>320m/2368m2</t>
  </si>
  <si>
    <t>430m/3180m2</t>
  </si>
  <si>
    <t xml:space="preserve"> Hughes  Street</t>
  </si>
  <si>
    <t xml:space="preserve"> Minor Heavy Patching , Minor drainage improvements and reseal with 10mm PMB </t>
  </si>
  <si>
    <t xml:space="preserve"> Department of Housing handed over  assets. Current sealed surface is 26 years old and shows surface distresses. DOH provided funding for surface renewal as part of handing over negotiation</t>
  </si>
  <si>
    <t xml:space="preserve"> Gravel Re-sheeting</t>
  </si>
  <si>
    <t>Shoulder grading, drainage improvements and gravel re-sheeting with 100mm compacted gravel comply with current GTCC standards</t>
  </si>
  <si>
    <t>Structural Repairs to ARMCO  Culvert , Bootawa Dam Road (#C4214)</t>
  </si>
  <si>
    <t xml:space="preserve"> Bridge replacment/ rehabilitation</t>
  </si>
  <si>
    <t xml:space="preserve"> Pavement rehabilitation and Realignment </t>
  </si>
  <si>
    <t xml:space="preserve">91 Cowper St( Stokes Circuit side) </t>
  </si>
  <si>
    <t>remove - possible SRV project with replacment of K&amp;G</t>
  </si>
  <si>
    <t xml:space="preserve"> add funding to  lansdowne road</t>
  </si>
  <si>
    <t>Park Ave</t>
  </si>
  <si>
    <t>Cleark Street - Old Bar</t>
  </si>
  <si>
    <t>Newlan Ct - Old Bar</t>
  </si>
  <si>
    <t>Tirriki St - Old Bar</t>
  </si>
  <si>
    <t>Victoria Street - Cundletown</t>
  </si>
  <si>
    <t>Park Ave - Cundletown</t>
  </si>
  <si>
    <t xml:space="preserve">Anita Close - Taree </t>
  </si>
  <si>
    <t>Cornwall Street - Taree</t>
  </si>
  <si>
    <t>Lakari Close - Taree</t>
  </si>
  <si>
    <t>Stacey Dr - Taree</t>
  </si>
  <si>
    <t>Valerie Street - Taree</t>
  </si>
  <si>
    <t>Plummer St - Taree</t>
  </si>
  <si>
    <t>Wells Street - Taree</t>
  </si>
  <si>
    <t>Park Lane - Chatham</t>
  </si>
  <si>
    <t>103 Cowper St</t>
  </si>
  <si>
    <t>23 Chatham Av</t>
  </si>
  <si>
    <t>No 59</t>
  </si>
  <si>
    <t>No 2</t>
  </si>
  <si>
    <t xml:space="preserve">George St </t>
  </si>
  <si>
    <t>No 11A</t>
  </si>
  <si>
    <t>No 34</t>
  </si>
  <si>
    <t>Hooke St</t>
  </si>
  <si>
    <t>Cowper St</t>
  </si>
  <si>
    <t>27 Hooke St</t>
  </si>
  <si>
    <t>No 25</t>
  </si>
  <si>
    <t>No 31</t>
  </si>
  <si>
    <t>Bushland drive</t>
  </si>
  <si>
    <t>55m</t>
  </si>
  <si>
    <t>90m</t>
  </si>
  <si>
    <t>8m</t>
  </si>
  <si>
    <t>14m</t>
  </si>
  <si>
    <t>Queen Street</t>
  </si>
  <si>
    <t>Dunoon Street - Taree</t>
  </si>
  <si>
    <t>Louse St - Taree</t>
  </si>
  <si>
    <t>Stewart St - Taree</t>
  </si>
  <si>
    <t>Short Street - Taree</t>
  </si>
  <si>
    <t>Wooton Cre - Taree</t>
  </si>
  <si>
    <t>Oxley Street - Taree</t>
  </si>
  <si>
    <t>High Street - Taree</t>
  </si>
  <si>
    <t>Georges Ln  - Taree</t>
  </si>
  <si>
    <t>Pettitt Ave - Taree</t>
  </si>
  <si>
    <t>River Street - Taree</t>
  </si>
  <si>
    <t>Hogan Street - Harrington</t>
  </si>
  <si>
    <t>Murray Street - Harrington</t>
  </si>
  <si>
    <t>Rushby Drive - Old Bar</t>
  </si>
  <si>
    <t>Primrose Street - Wingham</t>
  </si>
  <si>
    <t>Lambert St - Wingham</t>
  </si>
  <si>
    <t>Queen Street - Wingham</t>
  </si>
  <si>
    <t>Allan Street - Wingham</t>
  </si>
  <si>
    <t>Marlee St - Wingham</t>
  </si>
  <si>
    <t>River Street - Cundletown</t>
  </si>
  <si>
    <t>126 Commerce St</t>
  </si>
  <si>
    <t>Park St</t>
  </si>
  <si>
    <t>124 Commerce St</t>
  </si>
  <si>
    <t>1 Stewart St</t>
  </si>
  <si>
    <t>2 Campbell St</t>
  </si>
  <si>
    <t>Park</t>
  </si>
  <si>
    <t>No 29</t>
  </si>
  <si>
    <t>No 13 Irvin St</t>
  </si>
  <si>
    <t>Opp No 31</t>
  </si>
  <si>
    <t xml:space="preserve"> Warrawilla road Cauways #2,- approach treatments</t>
  </si>
  <si>
    <t xml:space="preserve">Drainage Network Condition Assessment - State 1 </t>
  </si>
  <si>
    <t xml:space="preserve"> CCTV inspection of Taree Drainage network catchment 1  including verification of pipe and pit attribute data and locations </t>
  </si>
  <si>
    <t>Drainage network condition assesment is long overdue and it is necessary for  identifying network defects and forward program of works</t>
  </si>
  <si>
    <r>
      <rPr>
        <b/>
        <i/>
        <sz val="11"/>
        <color theme="1"/>
        <rFont val="Calibri"/>
        <family val="2"/>
        <scheme val="minor"/>
      </rPr>
      <t xml:space="preserve"> Regional Road Rehab</t>
    </r>
    <r>
      <rPr>
        <sz val="11"/>
        <color theme="1"/>
        <rFont val="Calibri"/>
        <family val="2"/>
        <scheme val="minor"/>
      </rPr>
      <t xml:space="preserve">
              Victoria Street (Manning River Drive) - Taree</t>
    </r>
  </si>
  <si>
    <t>Minor Capital Works/ Deffects Repair  Program</t>
  </si>
  <si>
    <t xml:space="preserve">Replace/Repair damage stormwater pipe/pits </t>
  </si>
  <si>
    <r>
      <t xml:space="preserve"> Assets Inspection -  Drainage network ( </t>
    </r>
    <r>
      <rPr>
        <b/>
        <sz val="11"/>
        <color theme="1"/>
        <rFont val="Calibri"/>
        <family val="2"/>
        <scheme val="minor"/>
      </rPr>
      <t>non capital</t>
    </r>
    <r>
      <rPr>
        <sz val="11"/>
        <color theme="1"/>
        <rFont val="Calibri"/>
        <family val="2"/>
        <scheme val="minor"/>
      </rPr>
      <t xml:space="preserve"> , Assets management)</t>
    </r>
  </si>
  <si>
    <r>
      <t>Drainage  Replacment -</t>
    </r>
    <r>
      <rPr>
        <b/>
        <sz val="11"/>
        <color theme="1"/>
        <rFont val="Calibri"/>
        <family val="2"/>
        <scheme val="minor"/>
      </rPr>
      <t xml:space="preserve"> Capital</t>
    </r>
  </si>
  <si>
    <t xml:space="preserve"> Repair damage approachs - Warrawilla road Cauways #3 and #4 </t>
  </si>
  <si>
    <t>Repair damage approach -  Killawarra Bridge</t>
  </si>
  <si>
    <t xml:space="preserve"> Gloucester Road</t>
  </si>
  <si>
    <t>Minor Capital Works/ Major Defects Repairs Program</t>
  </si>
  <si>
    <r>
      <t xml:space="preserve"> Major damage repairs - </t>
    </r>
    <r>
      <rPr>
        <b/>
        <sz val="11"/>
        <color theme="1"/>
        <rFont val="Calibri"/>
        <family val="2"/>
        <scheme val="minor"/>
      </rPr>
      <t xml:space="preserve">Non capital </t>
    </r>
  </si>
  <si>
    <t>Florence street</t>
  </si>
  <si>
    <t xml:space="preserve"> Macquarie Street</t>
  </si>
  <si>
    <t xml:space="preserve"> Rehabilitation (  localised patch, insitu stabalise) </t>
  </si>
  <si>
    <t>Minor heavy patching and 10mm PMB reseal</t>
  </si>
  <si>
    <r>
      <t>245m/3000m</t>
    </r>
    <r>
      <rPr>
        <vertAlign val="superscript"/>
        <sz val="11"/>
        <color theme="1"/>
        <rFont val="Calibri"/>
        <family val="2"/>
        <scheme val="minor"/>
      </rPr>
      <t>2</t>
    </r>
  </si>
  <si>
    <t xml:space="preserve"> CBD sub arterial road - reseal is well overdue</t>
  </si>
  <si>
    <t>200m/1400m2</t>
  </si>
  <si>
    <t>Rehab</t>
  </si>
  <si>
    <t xml:space="preserve">100 mm AC mill and fill traffic lanes only ( central 7m only) </t>
  </si>
  <si>
    <t xml:space="preserve">Asset Planning - Assets Management Operational </t>
  </si>
  <si>
    <t xml:space="preserve"> Level 2 bridge inspection</t>
  </si>
  <si>
    <t xml:space="preserve"> Taree Catchment 1 &amp; 3</t>
  </si>
  <si>
    <t xml:space="preserve"> </t>
  </si>
  <si>
    <t>No 24</t>
  </si>
  <si>
    <t>Primrose Street  - Wingham</t>
  </si>
  <si>
    <t>Farquhar Street- Wingham</t>
  </si>
  <si>
    <t>Commerce Street - Taree</t>
  </si>
  <si>
    <t xml:space="preserve">No 60 </t>
  </si>
  <si>
    <t>Beach Street - Harrington</t>
  </si>
  <si>
    <t xml:space="preserve">Majaor trunk Drainage maintenance ( cleanup) </t>
  </si>
  <si>
    <t>REPAIR program</t>
  </si>
  <si>
    <t xml:space="preserve"> Main Street - Cundletown</t>
  </si>
  <si>
    <t xml:space="preserve"> Regional Road Rehab/Reseal</t>
  </si>
  <si>
    <t>2018_19</t>
  </si>
  <si>
    <t>2016_17</t>
  </si>
  <si>
    <t>Nowendoc Road - Cooplicurripa</t>
  </si>
  <si>
    <t>2017_18</t>
  </si>
  <si>
    <t>GR- CAPEX</t>
  </si>
  <si>
    <t>Crescent Ave/Oxley Street (Manning River Drive - Northbound Lanes only)</t>
  </si>
  <si>
    <t>Main Street - Cundletown</t>
  </si>
  <si>
    <t>Victoria Street (Manning River Drive- South bound)) - Taree</t>
  </si>
  <si>
    <t>Commerce street - Taree</t>
  </si>
  <si>
    <t>Gloucester Road - Burrell Creek</t>
  </si>
  <si>
    <r>
      <t xml:space="preserve">Harrington Road - Harrington </t>
    </r>
    <r>
      <rPr>
        <b/>
        <sz val="11"/>
        <color theme="1"/>
        <rFont val="Calibri"/>
        <family val="2"/>
        <scheme val="minor"/>
      </rPr>
      <t>- Stage 2</t>
    </r>
  </si>
  <si>
    <t>2019_20 allocation</t>
  </si>
  <si>
    <t xml:space="preserve"> Other External Funding</t>
  </si>
  <si>
    <t>2019_20</t>
  </si>
  <si>
    <t>450m</t>
  </si>
  <si>
    <t>Victoria Street (Manning River Drive- North bound)) - Taree</t>
  </si>
  <si>
    <t>750m/7500m2</t>
  </si>
  <si>
    <t>Wingham Road- Wingham</t>
  </si>
  <si>
    <t>Brick Factory</t>
  </si>
  <si>
    <t>4500m2</t>
  </si>
  <si>
    <t>Woola Woola Creek</t>
  </si>
  <si>
    <t>Reseal/HP</t>
  </si>
  <si>
    <t>1000m/15000m2</t>
  </si>
  <si>
    <t xml:space="preserve">Cedar Party Road </t>
  </si>
  <si>
    <t>Kolodong Road west</t>
  </si>
  <si>
    <t>2300m/6000m2</t>
  </si>
  <si>
    <t>Manning River Drive- Taree</t>
  </si>
  <si>
    <t xml:space="preserve">Martin Bridge </t>
  </si>
  <si>
    <t>Purfleet</t>
  </si>
  <si>
    <t>HP</t>
  </si>
  <si>
    <t>3000m2</t>
  </si>
  <si>
    <t xml:space="preserve"> Lakes Way - Rainbow Flat</t>
  </si>
  <si>
    <t>Various Locations</t>
  </si>
  <si>
    <t xml:space="preserve"> SRV Treatment Category</t>
  </si>
  <si>
    <t xml:space="preserve"> Old Bar Road  - Old Bar</t>
  </si>
  <si>
    <t>Manning Point Road</t>
  </si>
  <si>
    <t xml:space="preserve">Wallanbha Road </t>
  </si>
  <si>
    <t xml:space="preserve"> Ch 1500m</t>
  </si>
  <si>
    <t>1500m/10500m2</t>
  </si>
  <si>
    <t>Recon</t>
  </si>
  <si>
    <t>Carramar Dr</t>
  </si>
  <si>
    <t>Jobson Lane</t>
  </si>
  <si>
    <t>1800m/12600</t>
  </si>
  <si>
    <t xml:space="preserve">Half Chain Road </t>
  </si>
  <si>
    <t xml:space="preserve"> Manning point Rd</t>
  </si>
  <si>
    <t>2400m/20000m2</t>
  </si>
  <si>
    <t>Warwiba Road</t>
  </si>
  <si>
    <t>800m/7000m2</t>
  </si>
  <si>
    <t>Seal end</t>
  </si>
  <si>
    <t>Bradleys Ln</t>
  </si>
  <si>
    <t>2.5km</t>
  </si>
  <si>
    <t>2500m/21620m2</t>
  </si>
  <si>
    <t>end</t>
  </si>
  <si>
    <t>716m/8450m2</t>
  </si>
  <si>
    <t>1500m/16500m2</t>
  </si>
  <si>
    <t>Mortimer Street- Wingham</t>
  </si>
  <si>
    <t>Lambert Street</t>
  </si>
  <si>
    <t>520m/7100m2</t>
  </si>
  <si>
    <t>Mortimer St</t>
  </si>
  <si>
    <t>Belbourie St</t>
  </si>
  <si>
    <t>900m/6400m2</t>
  </si>
  <si>
    <t>Murray Road</t>
  </si>
  <si>
    <t>End of seal</t>
  </si>
  <si>
    <t>Lambert St</t>
  </si>
  <si>
    <t>Richardson St</t>
  </si>
  <si>
    <t>240m/2000m2</t>
  </si>
  <si>
    <t>850m/6600m2</t>
  </si>
  <si>
    <t>Bungay Rd</t>
  </si>
  <si>
    <t>Moon Street</t>
  </si>
  <si>
    <t>400m/4600m2</t>
  </si>
  <si>
    <t>Winter St</t>
  </si>
  <si>
    <t>380m/7000m2</t>
  </si>
  <si>
    <t>3100m/20000m2</t>
  </si>
  <si>
    <t>150m/1300m2</t>
  </si>
  <si>
    <t>Combined St</t>
  </si>
  <si>
    <t>Isabella St</t>
  </si>
  <si>
    <t>133m/2400m2</t>
  </si>
  <si>
    <t>Redhead Rd</t>
  </si>
  <si>
    <t>650m/5300m2</t>
  </si>
  <si>
    <t>Seascape Dr</t>
  </si>
  <si>
    <t>860m/8400m2</t>
  </si>
  <si>
    <t>Warwiba Rd</t>
  </si>
  <si>
    <t>1100m/8400m2</t>
  </si>
  <si>
    <t>Redhead Rd-Read Head</t>
  </si>
  <si>
    <t>Coromont Dr- Read Head</t>
  </si>
  <si>
    <t>Warwiba Rd- Old Bar</t>
  </si>
  <si>
    <t>South Heron Rd-Old Bar</t>
  </si>
  <si>
    <t>Richardson Street-Wingham</t>
  </si>
  <si>
    <t>Henry Flett St-Taree</t>
  </si>
  <si>
    <t>Denva Road -Taree South</t>
  </si>
  <si>
    <t>William St-  wingham</t>
  </si>
  <si>
    <t>Wyoming St- Wingham</t>
  </si>
  <si>
    <t xml:space="preserve"> Bulga Road- Marlee</t>
  </si>
  <si>
    <t>Pulteney Street - Taree</t>
  </si>
  <si>
    <t>Hannamvale Road - Hannamvale</t>
  </si>
  <si>
    <t>Belbourie St- Wingham</t>
  </si>
  <si>
    <t>Edinburgh Dr</t>
  </si>
  <si>
    <t>600m/6400m2</t>
  </si>
  <si>
    <t>Alban Street</t>
  </si>
  <si>
    <t>Combine Street- Wingham</t>
  </si>
  <si>
    <t>Wynter St-Wingham</t>
  </si>
  <si>
    <t>York Street- Taree</t>
  </si>
  <si>
    <t>Comboyne Road - Cedar Party</t>
  </si>
  <si>
    <t xml:space="preserve"> Hughes Street- Taree</t>
  </si>
  <si>
    <t>Fisher Street-Taree</t>
  </si>
  <si>
    <t>Deakin Crescent-Taree</t>
  </si>
  <si>
    <t>4400m/25600m2</t>
  </si>
  <si>
    <t>Stockyard Flat Cl</t>
  </si>
  <si>
    <t>Marlee Bridge</t>
  </si>
  <si>
    <t>574m/3330m2</t>
  </si>
  <si>
    <t>Lambert Street - Wingham</t>
  </si>
  <si>
    <t>430m/4800m2</t>
  </si>
  <si>
    <t>Flett Street - Wingham</t>
  </si>
  <si>
    <t>Queen Street North</t>
  </si>
  <si>
    <t>700m/10600m2</t>
  </si>
  <si>
    <t>Flett Street - Taree</t>
  </si>
  <si>
    <t>250m/2700m2</t>
  </si>
  <si>
    <t>340m/3080m2</t>
  </si>
  <si>
    <t>Irvine Street- Wingham</t>
  </si>
  <si>
    <t>120m/1110m2</t>
  </si>
  <si>
    <t>Fotheringham St</t>
  </si>
  <si>
    <t>Gloucester Rd</t>
  </si>
  <si>
    <t>500m/5000m2</t>
  </si>
  <si>
    <t>George Gibson Rd</t>
  </si>
  <si>
    <t>Macquarie Steet- Coopernook</t>
  </si>
  <si>
    <t>1000m/8900m2</t>
  </si>
  <si>
    <t>Bungallow Street- Coopernook</t>
  </si>
  <si>
    <t>480m/3380m2</t>
  </si>
  <si>
    <t>250m/2000m2</t>
  </si>
  <si>
    <t>2016_17  to 2019_20 - CAPEX ( Roads)  Program with  proposed SRVSRV</t>
  </si>
  <si>
    <t>SRV2</t>
  </si>
  <si>
    <t xml:space="preserve"> Assets Class</t>
  </si>
  <si>
    <t>Gavel Re -seeting</t>
  </si>
  <si>
    <t>2020_21</t>
  </si>
  <si>
    <t>2021_22</t>
  </si>
  <si>
    <t>2022_23</t>
  </si>
  <si>
    <t>2023_24</t>
  </si>
  <si>
    <t>2024_25</t>
  </si>
  <si>
    <t>2025_26</t>
  </si>
  <si>
    <t>Year 1</t>
  </si>
  <si>
    <t>Year 2</t>
  </si>
  <si>
    <t>Year 3</t>
  </si>
  <si>
    <t>Year 4</t>
  </si>
  <si>
    <t>Year 5</t>
  </si>
  <si>
    <t>Year 6</t>
  </si>
  <si>
    <t>Year 7</t>
  </si>
  <si>
    <t>Year 8</t>
  </si>
  <si>
    <t>Year 9</t>
  </si>
  <si>
    <t>Year 10</t>
  </si>
  <si>
    <t>Unsealed Roads - Renewals</t>
  </si>
  <si>
    <t>SELAED ROADS- Renewals</t>
  </si>
  <si>
    <t>K&amp;G - Renewals</t>
  </si>
  <si>
    <t>Footpath Replacement Program</t>
  </si>
  <si>
    <t>Footpath -Renewals</t>
  </si>
  <si>
    <t>Bridges and Culverts  Replacement Program</t>
  </si>
  <si>
    <t>Bridges- Replacements</t>
  </si>
  <si>
    <t>`</t>
  </si>
  <si>
    <t>2020_21 allocation</t>
  </si>
  <si>
    <t>2021_22 allocation</t>
  </si>
  <si>
    <t>2022_23 allocation</t>
  </si>
  <si>
    <t>2023_24 allocation</t>
  </si>
  <si>
    <t>2024_25 allocation</t>
  </si>
  <si>
    <t>2025_26allocation</t>
  </si>
  <si>
    <t>SRV ( SRV2)</t>
  </si>
  <si>
    <t>GR- CAPEX( SRV1)</t>
  </si>
  <si>
    <t>K&amp;G Replacement - 2016_17</t>
  </si>
  <si>
    <t>K&amp;G Replacement - 2017_18</t>
  </si>
  <si>
    <t>K&amp;G Replacement - 2018_19</t>
  </si>
  <si>
    <t>K&amp;G Replacement - 2019_20</t>
  </si>
  <si>
    <t>K&amp;G Replacement - 2021_22</t>
  </si>
  <si>
    <t>K&amp;G Replacement - 2022_23</t>
  </si>
  <si>
    <t>K&amp;G Replacement - 2023_24</t>
  </si>
  <si>
    <t>K&amp;G Replacement - 2020_21</t>
  </si>
  <si>
    <t>K&amp;G Replacement - 2024_25</t>
  </si>
  <si>
    <t>K&amp;G Replacement - 2025_26</t>
  </si>
  <si>
    <t>Footpath Renewal - 2016_17</t>
  </si>
  <si>
    <t>Footpath Renewal - 2017_18</t>
  </si>
  <si>
    <t>Footpath Renewal - 2018_19</t>
  </si>
  <si>
    <t>Footpath Renewal - 2019_20</t>
  </si>
  <si>
    <t>Footpath Renewal - 2020_21</t>
  </si>
  <si>
    <t>Footpath Renewal - 2021_22</t>
  </si>
  <si>
    <t>Footpath Renewal - 2022_23</t>
  </si>
  <si>
    <t>Footpath Renewal - 2023_24</t>
  </si>
  <si>
    <t>Footpath Renewal - 2024_25</t>
  </si>
  <si>
    <t>Footpath Renewal - 2025_26</t>
  </si>
  <si>
    <t>Timber Bridges &amp; Culverts Replacement - 2016_17</t>
  </si>
  <si>
    <t>Timber Bridges &amp; Culverts Replacement - 2017_18</t>
  </si>
  <si>
    <t>Timber Bridges &amp; Culverts Replacement - 2018_19</t>
  </si>
  <si>
    <t>Timber Bridges &amp; Culverts Replacement - 2020_21</t>
  </si>
  <si>
    <t>Timber Bridges &amp; Culverts Replacement - 2021_22</t>
  </si>
  <si>
    <t>Timber Bridges &amp; Culverts Replacement - 2022_23</t>
  </si>
  <si>
    <t>Timber Bridges &amp; Culverts Replacement - 2023_24</t>
  </si>
  <si>
    <t>Timber Bridges &amp; Culverts Replacement - 2024_25</t>
  </si>
  <si>
    <t>Timber Bridges &amp; Culverts Replacement - 2025_26</t>
  </si>
  <si>
    <t xml:space="preserve">Wherrol Flat Road </t>
  </si>
  <si>
    <t>Stewart River Road</t>
  </si>
  <si>
    <t>HannamVale Road</t>
  </si>
  <si>
    <t>Local  residential  Roads</t>
  </si>
  <si>
    <t>Local Residential Roads</t>
  </si>
  <si>
    <t xml:space="preserve"> Local Road Re-seal - 2022_23</t>
  </si>
  <si>
    <t xml:space="preserve"> Local Road Re-seal -2023_24</t>
  </si>
  <si>
    <t xml:space="preserve"> Local Road Re-seal -2024_25</t>
  </si>
  <si>
    <t xml:space="preserve"> Local Road Re-seal -2025_26</t>
  </si>
  <si>
    <t xml:space="preserve"> Local Road Re-seal - 2021_22 ( Remaining)</t>
  </si>
  <si>
    <t>Regional Road - Rehab /Reseal - 2020_21</t>
  </si>
  <si>
    <t>Regional Road - Rehab /Reseal - 2021_22</t>
  </si>
  <si>
    <t>Regional Road - Rehab /Reseal - 2022_23</t>
  </si>
  <si>
    <t>Regional Road - Rehab /Reseal - 2023_24</t>
  </si>
  <si>
    <t>Regional Road - Rehab /Reseal - 2024_25</t>
  </si>
  <si>
    <t>Regional Road - Rehab /Reseal - 2025_26</t>
  </si>
  <si>
    <t xml:space="preserve"> Local Road Rehab/Reseal -2025_26</t>
  </si>
  <si>
    <t xml:space="preserve"> Local Road Rehab/Reseal -2024_25</t>
  </si>
  <si>
    <t xml:space="preserve"> Local Road Rehab/Reseal -2023_24</t>
  </si>
  <si>
    <t xml:space="preserve"> Local Road Rehab/Reseal -2022_23</t>
  </si>
  <si>
    <t xml:space="preserve"> Local Road Rehab/Reseal -2021_22</t>
  </si>
  <si>
    <t xml:space="preserve"> Local Road Rehab/Reseal -2020_21</t>
  </si>
  <si>
    <t>SRV1</t>
  </si>
  <si>
    <t>2016_17  to 2026_27 - CAPEX ( Roads and Bridges)  Program with  Proposed SRV( SRV2)</t>
  </si>
  <si>
    <t>External Funding- Department Of Housing</t>
  </si>
  <si>
    <t xml:space="preserve"> Bridge Renewal Program</t>
  </si>
  <si>
    <t>RESERVE- RMS Handover funding</t>
  </si>
  <si>
    <t xml:space="preserve"> Loan Funding</t>
  </si>
  <si>
    <t>Repair Program - 2020_21</t>
  </si>
  <si>
    <t>Repair Program - 2021_22</t>
  </si>
  <si>
    <t>Repair Program - 2022_23</t>
  </si>
  <si>
    <t>Repair Program- 2023_24</t>
  </si>
  <si>
    <t>Repair Program- 2024_25</t>
  </si>
  <si>
    <t>Repair Program- 2025_26</t>
  </si>
  <si>
    <t>Coopernook RMS Bypass projects</t>
  </si>
  <si>
    <t xml:space="preserve"> to be programmed</t>
  </si>
  <si>
    <t>Moorland _ Johns Rive  RMS Bypass projects</t>
  </si>
  <si>
    <t xml:space="preserve"> Wingham Road </t>
  </si>
  <si>
    <t>Kolodong Road</t>
  </si>
  <si>
    <t>3000m/15000m2</t>
  </si>
  <si>
    <t>Replacement of Abdoose Bridge</t>
  </si>
  <si>
    <t>Replacment of Kellys Creek Bridge</t>
  </si>
  <si>
    <t xml:space="preserve"> Replacement of Cedar Party Creek Bridge</t>
  </si>
  <si>
    <t>Stacy Drive</t>
  </si>
  <si>
    <t xml:space="preserve">Leigh Drive </t>
  </si>
  <si>
    <t>600m/4800m2</t>
  </si>
  <si>
    <t>Kristanne Cl</t>
  </si>
  <si>
    <t>350m/2800m2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</si>
</sst>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quot;$&quot;#,##0"/>
    <numFmt numFmtId="165" formatCode="&quot;$&quot;#,##0.00"/>
    <numFmt numFmtId="166" formatCode="_(* #,##0_);_(* \(#,##0\);_(* &quot;-&quot;_);_(@_)"/>
    <numFmt numFmtId="167" formatCode="0.0%"/>
    <numFmt numFmtId="168" formatCode="_(* #,##0.00_);_(* \(#,##0.00\);_(* &quot;-&quot;_);_(@_)"/>
  </numFmts>
  <fonts count="50" x14ac:knownFonts="1">
    <font>
      <sz val="11"/>
      <color theme="1"/>
      <name val="Calibri"/>
      <family val="2"/>
      <scheme val="minor"/>
    </font>
    <font>
      <b/>
      <sz val="11"/>
      <color theme="1"/>
      <name val="Calibri"/>
      <family val="2"/>
      <scheme val="minor"/>
    </font>
    <font>
      <b/>
      <sz val="18"/>
      <color theme="1"/>
      <name val="Arial"/>
      <family val="2"/>
    </font>
    <font>
      <b/>
      <sz val="12"/>
      <color theme="1"/>
      <name val="Arial"/>
      <family val="2"/>
    </font>
    <font>
      <sz val="12"/>
      <color theme="1"/>
      <name val="Calibri"/>
      <family val="2"/>
      <scheme val="minor"/>
    </font>
    <font>
      <sz val="10"/>
      <color theme="1"/>
      <name val="Calibri"/>
      <family val="2"/>
      <scheme val="minor"/>
    </font>
    <font>
      <b/>
      <i/>
      <sz val="16"/>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i/>
      <sz val="12"/>
      <color theme="1"/>
      <name val="Calibri"/>
      <family val="2"/>
      <scheme val="minor"/>
    </font>
    <font>
      <b/>
      <sz val="16"/>
      <color theme="1"/>
      <name val="Arial"/>
      <family val="2"/>
    </font>
    <font>
      <sz val="16"/>
      <color theme="1"/>
      <name val="Calibri"/>
      <family val="2"/>
      <scheme val="minor"/>
    </font>
    <font>
      <sz val="11"/>
      <color theme="1"/>
      <name val="Calibri"/>
      <family val="2"/>
      <scheme val="minor"/>
    </font>
    <font>
      <b/>
      <i/>
      <sz val="11"/>
      <color theme="1"/>
      <name val="Calibri"/>
      <family val="2"/>
      <scheme val="minor"/>
    </font>
    <font>
      <sz val="10"/>
      <name val="Arial"/>
      <family val="2"/>
    </font>
    <font>
      <sz val="9"/>
      <color indexed="81"/>
      <name val="Tahoma"/>
      <family val="2"/>
    </font>
    <font>
      <b/>
      <sz val="9"/>
      <color indexed="81"/>
      <name val="Tahoma"/>
      <family val="2"/>
    </font>
    <font>
      <b/>
      <i/>
      <sz val="14"/>
      <color theme="1"/>
      <name val="Calibri"/>
      <family val="2"/>
      <scheme val="minor"/>
    </font>
    <font>
      <sz val="10"/>
      <name val="Arial"/>
      <family val="2"/>
    </font>
    <font>
      <sz val="11"/>
      <name val="Calibri"/>
      <family val="2"/>
      <scheme val="minor"/>
    </font>
    <font>
      <vertAlign val="superscript"/>
      <sz val="11"/>
      <color theme="1"/>
      <name val="Calibri"/>
      <family val="2"/>
      <scheme val="minor"/>
    </font>
    <font>
      <sz val="8"/>
      <color indexed="81"/>
      <name val="Tahoma"/>
      <family val="2"/>
    </font>
    <font>
      <b/>
      <sz val="8"/>
      <color indexed="81"/>
      <name val="Tahoma"/>
      <family val="2"/>
    </font>
    <font>
      <sz val="11"/>
      <color theme="1"/>
      <name val="Arial"/>
      <family val="2"/>
    </font>
    <font>
      <b/>
      <sz val="14"/>
      <color theme="1"/>
      <name val="Arial"/>
      <family val="2"/>
    </font>
    <font>
      <b/>
      <i/>
      <sz val="14"/>
      <color theme="1"/>
      <name val="Arial"/>
      <family val="2"/>
    </font>
    <font>
      <b/>
      <i/>
      <sz val="11"/>
      <color theme="1"/>
      <name val="Arial"/>
      <family val="2"/>
    </font>
    <font>
      <sz val="14"/>
      <color theme="1"/>
      <name val="Arial"/>
      <family val="2"/>
    </font>
    <font>
      <vertAlign val="superscript"/>
      <sz val="11"/>
      <color theme="1"/>
      <name val="Arial"/>
      <family val="2"/>
    </font>
    <font>
      <sz val="11"/>
      <name val="Arial"/>
      <family val="2"/>
    </font>
    <font>
      <b/>
      <sz val="11"/>
      <color theme="1"/>
      <name val="Arial"/>
      <family val="2"/>
    </font>
    <font>
      <sz val="18"/>
      <color theme="1"/>
      <name val="Arial"/>
      <family val="2"/>
    </font>
    <font>
      <b/>
      <i/>
      <sz val="12"/>
      <color theme="1"/>
      <name val="Arial"/>
      <family val="2"/>
    </font>
    <font>
      <i/>
      <sz val="11"/>
      <color theme="1"/>
      <name val="Arial"/>
      <family val="2"/>
    </font>
    <font>
      <sz val="10"/>
      <name val="Arial"/>
      <family val="2"/>
    </font>
    <font>
      <b/>
      <sz val="26"/>
      <color theme="1"/>
      <name val="Arial"/>
      <family val="2"/>
    </font>
    <font>
      <b/>
      <sz val="12"/>
      <color rgb="FFFF0000"/>
      <name val="Calibri"/>
      <family val="2"/>
      <scheme val="minor"/>
    </font>
    <font>
      <sz val="10"/>
      <name val="Arial"/>
      <family val="2"/>
    </font>
    <font>
      <sz val="11"/>
      <color rgb="FFFF0000"/>
      <name val="Calibri"/>
      <family val="2"/>
      <scheme val="minor"/>
    </font>
    <font>
      <b/>
      <sz val="24"/>
      <color theme="1"/>
      <name val="Calibri"/>
      <family val="2"/>
      <scheme val="minor"/>
    </font>
    <font>
      <b/>
      <u/>
      <sz val="14"/>
      <color theme="1"/>
      <name val="Calibri"/>
      <family val="2"/>
      <scheme val="minor"/>
    </font>
    <font>
      <sz val="9"/>
      <name val="Arial"/>
      <family val="2"/>
    </font>
    <font>
      <b/>
      <sz val="14"/>
      <name val="Arial"/>
      <family val="2"/>
    </font>
    <font>
      <b/>
      <sz val="12"/>
      <name val="Arial"/>
      <family val="2"/>
    </font>
    <font>
      <b/>
      <sz val="10"/>
      <color indexed="57"/>
      <name val="Arial"/>
      <family val="2"/>
    </font>
    <font>
      <sz val="9"/>
      <color indexed="14"/>
      <name val="Arial"/>
      <family val="2"/>
    </font>
    <font>
      <sz val="9"/>
      <color indexed="10"/>
      <name val="Arial"/>
      <family val="2"/>
    </font>
    <font>
      <b/>
      <sz val="9"/>
      <color indexed="9"/>
      <name val="Arial"/>
      <family val="2"/>
    </font>
    <font>
      <b/>
      <sz val="16"/>
      <name val="Arial"/>
      <family val="2"/>
    </font>
  </fonts>
  <fills count="3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lightUp">
        <fgColor theme="4"/>
      </patternFill>
    </fill>
    <fill>
      <patternFill patternType="lightUp">
        <fgColor theme="4"/>
        <bgColor theme="0" tint="-0.249977111117893"/>
      </patternFill>
    </fill>
    <fill>
      <patternFill patternType="lightUp">
        <fgColor theme="4"/>
        <bgColor theme="0"/>
      </patternFill>
    </fill>
    <fill>
      <patternFill patternType="lightUp">
        <fgColor theme="4"/>
        <bgColor theme="0" tint="-0.14996795556505021"/>
      </patternFill>
    </fill>
    <fill>
      <patternFill patternType="gray0625"/>
    </fill>
    <fill>
      <patternFill patternType="gray0625">
        <fgColor theme="4"/>
      </patternFill>
    </fill>
    <fill>
      <patternFill patternType="gray0625">
        <bgColor theme="0"/>
      </patternFill>
    </fill>
    <fill>
      <patternFill patternType="solid">
        <fgColor rgb="FFFFFF00"/>
        <bgColor indexed="64"/>
      </patternFill>
    </fill>
    <fill>
      <patternFill patternType="lightUp">
        <fgColor theme="4"/>
        <bgColor rgb="FFFFFF0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
      <patternFill patternType="lightUp">
        <fgColor theme="4"/>
        <bgColor theme="5" tint="0.59999389629810485"/>
      </patternFill>
    </fill>
    <fill>
      <patternFill patternType="solid">
        <fgColor theme="5" tint="0.79998168889431442"/>
        <bgColor indexed="64"/>
      </patternFill>
    </fill>
    <fill>
      <patternFill patternType="gray0625">
        <bgColor theme="5" tint="0.79998168889431442"/>
      </patternFill>
    </fill>
    <fill>
      <patternFill patternType="solid">
        <fgColor theme="3" tint="0.79998168889431442"/>
        <bgColor indexed="64"/>
      </patternFill>
    </fill>
    <fill>
      <patternFill patternType="solid">
        <fgColor theme="3" tint="0.79998168889431442"/>
        <bgColor theme="4"/>
      </patternFill>
    </fill>
    <fill>
      <patternFill patternType="lightUp">
        <fgColor theme="4"/>
        <bgColor theme="5" tint="0.79998168889431442"/>
      </patternFill>
    </fill>
    <fill>
      <patternFill patternType="solid">
        <fgColor theme="6" tint="0.79998168889431442"/>
        <bgColor indexed="64"/>
      </patternFill>
    </fill>
    <fill>
      <patternFill patternType="lightHorizontal">
        <fgColor theme="5" tint="0.39994506668294322"/>
        <bgColor theme="5" tint="0.79998168889431442"/>
      </patternFill>
    </fill>
    <fill>
      <patternFill patternType="lightHorizontal">
        <fgColor theme="5" tint="0.39994506668294322"/>
        <bgColor theme="6" tint="-0.249977111117893"/>
      </patternFill>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s>
  <borders count="22">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right/>
      <top style="thin">
        <color theme="0" tint="-4.9989318521683403E-2"/>
      </top>
      <bottom/>
      <diagonal/>
    </border>
    <border>
      <left/>
      <right/>
      <top/>
      <bottom style="thin">
        <color indexed="64"/>
      </bottom>
      <diagonal/>
    </border>
  </borders>
  <cellStyleXfs count="39">
    <xf numFmtId="0" fontId="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0" borderId="0"/>
    <xf numFmtId="0" fontId="19" fillId="0" borderId="0"/>
    <xf numFmtId="0" fontId="15" fillId="0" borderId="0"/>
    <xf numFmtId="0" fontId="15" fillId="0" borderId="0"/>
    <xf numFmtId="0" fontId="35" fillId="0" borderId="0"/>
    <xf numFmtId="0" fontId="38" fillId="0" borderId="0"/>
    <xf numFmtId="0" fontId="15" fillId="0" borderId="0"/>
    <xf numFmtId="0" fontId="42" fillId="0" borderId="0"/>
    <xf numFmtId="43" fontId="42" fillId="0" borderId="0" applyFont="0" applyFill="0" applyBorder="0" applyAlignment="0" applyProtection="0"/>
    <xf numFmtId="43"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168" fontId="46" fillId="0" borderId="0">
      <alignment horizontal="left"/>
    </xf>
    <xf numFmtId="166" fontId="42" fillId="30" borderId="0">
      <alignment horizontal="left"/>
      <protection locked="0"/>
    </xf>
    <xf numFmtId="167" fontId="42" fillId="30" borderId="0">
      <alignment horizontal="right"/>
      <protection locked="0"/>
    </xf>
    <xf numFmtId="0" fontId="49" fillId="0" borderId="0" applyNumberFormat="0" applyFill="0" applyBorder="0" applyAlignment="0"/>
    <xf numFmtId="0" fontId="43" fillId="0" borderId="0" applyNumberFormat="0" applyFill="0" applyBorder="0" applyAlignment="0"/>
    <xf numFmtId="0" fontId="44" fillId="0" borderId="11" applyNumberFormat="0" applyFill="0" applyBorder="0" applyAlignment="0"/>
    <xf numFmtId="167" fontId="15" fillId="31" borderId="0" applyFont="0" applyBorder="0" applyAlignment="0">
      <protection locked="0"/>
    </xf>
    <xf numFmtId="166" fontId="15" fillId="31" borderId="21" applyNumberFormat="0" applyFont="0" applyBorder="0" applyAlignment="0">
      <alignment horizontal="right"/>
      <protection locked="0"/>
    </xf>
    <xf numFmtId="166" fontId="15" fillId="32" borderId="0" applyFont="0" applyBorder="0" applyAlignment="0">
      <alignment horizontal="right"/>
      <protection locked="0"/>
    </xf>
    <xf numFmtId="166" fontId="15" fillId="32" borderId="0" applyFont="0" applyBorder="0" applyAlignment="0">
      <alignment horizontal="right"/>
      <protection locked="0"/>
    </xf>
    <xf numFmtId="166" fontId="15" fillId="32" borderId="0" applyFont="0" applyBorder="0" applyAlignment="0">
      <alignment horizontal="right"/>
      <protection locked="0"/>
    </xf>
    <xf numFmtId="10" fontId="15" fillId="32" borderId="0" applyFont="0" applyBorder="0">
      <alignment horizontal="right"/>
      <protection locked="0"/>
    </xf>
    <xf numFmtId="10" fontId="15" fillId="32" borderId="0" applyFont="0" applyBorder="0">
      <alignment horizontal="right"/>
      <protection locked="0"/>
    </xf>
    <xf numFmtId="10" fontId="15" fillId="32" borderId="0" applyFont="0" applyBorder="0">
      <alignment horizontal="right"/>
      <protection locked="0"/>
    </xf>
    <xf numFmtId="166" fontId="48" fillId="33" borderId="0"/>
    <xf numFmtId="0" fontId="45" fillId="0" borderId="0"/>
    <xf numFmtId="9" fontId="42" fillId="0" borderId="0" applyFont="0" applyFill="0" applyBorder="0" applyAlignment="0" applyProtection="0"/>
    <xf numFmtId="0" fontId="48" fillId="34" borderId="0" applyNumberFormat="0" applyAlignment="0"/>
    <xf numFmtId="0" fontId="47" fillId="0" borderId="0"/>
  </cellStyleXfs>
  <cellXfs count="708">
    <xf numFmtId="0" fontId="0" fillId="0" borderId="0" xfId="0"/>
    <xf numFmtId="0" fontId="3" fillId="0" borderId="1" xfId="0" applyFont="1" applyBorder="1" applyAlignment="1">
      <alignment horizontal="center" vertical="center" wrapText="1"/>
    </xf>
    <xf numFmtId="164" fontId="0" fillId="0" borderId="2" xfId="0" applyNumberFormat="1" applyFont="1" applyBorder="1" applyAlignment="1">
      <alignment horizontal="right" vertical="center"/>
    </xf>
    <xf numFmtId="164" fontId="0" fillId="0" borderId="2" xfId="0" applyNumberFormat="1" applyFill="1" applyBorder="1" applyAlignment="1">
      <alignment horizontal="right" vertical="center"/>
    </xf>
    <xf numFmtId="0" fontId="1" fillId="0" borderId="0" xfId="0" applyFont="1"/>
    <xf numFmtId="0" fontId="0" fillId="2" borderId="0" xfId="0" applyFill="1"/>
    <xf numFmtId="164" fontId="0" fillId="0" borderId="2" xfId="0" applyNumberFormat="1" applyFill="1" applyBorder="1" applyAlignment="1">
      <alignment horizontal="right" vertical="center" wrapText="1"/>
    </xf>
    <xf numFmtId="164" fontId="0" fillId="0" borderId="2" xfId="0" applyNumberFormat="1" applyBorder="1" applyAlignment="1">
      <alignment horizontal="right" vertical="center"/>
    </xf>
    <xf numFmtId="0" fontId="0" fillId="0" borderId="0" xfId="0" applyFont="1"/>
    <xf numFmtId="164" fontId="0" fillId="0" borderId="2" xfId="0" applyNumberFormat="1" applyFont="1" applyFill="1" applyBorder="1" applyAlignment="1">
      <alignment horizontal="right" vertical="center"/>
    </xf>
    <xf numFmtId="164" fontId="8" fillId="0" borderId="2" xfId="0" applyNumberFormat="1" applyFont="1" applyBorder="1" applyAlignment="1">
      <alignment horizontal="right" vertical="center"/>
    </xf>
    <xf numFmtId="164" fontId="8" fillId="0" borderId="2" xfId="0" applyNumberFormat="1" applyFont="1" applyFill="1" applyBorder="1" applyAlignment="1">
      <alignment horizontal="right" vertical="center"/>
    </xf>
    <xf numFmtId="0" fontId="8" fillId="0" borderId="0" xfId="0" applyFont="1"/>
    <xf numFmtId="164" fontId="0" fillId="2" borderId="2" xfId="0" applyNumberFormat="1" applyFont="1" applyFill="1" applyBorder="1" applyAlignment="1">
      <alignment horizontal="right" vertical="center"/>
    </xf>
    <xf numFmtId="164" fontId="0" fillId="2" borderId="2" xfId="0" applyNumberFormat="1" applyFill="1" applyBorder="1" applyAlignment="1">
      <alignment horizontal="right" vertical="center"/>
    </xf>
    <xf numFmtId="0" fontId="4" fillId="0" borderId="0" xfId="0" applyFont="1"/>
    <xf numFmtId="164" fontId="1" fillId="0" borderId="2" xfId="0" applyNumberFormat="1" applyFont="1" applyBorder="1" applyAlignment="1">
      <alignment horizontal="right" vertical="center"/>
    </xf>
    <xf numFmtId="0" fontId="0" fillId="3" borderId="0" xfId="0" applyFont="1" applyFill="1"/>
    <xf numFmtId="0" fontId="0" fillId="3" borderId="0" xfId="0" applyFill="1"/>
    <xf numFmtId="0" fontId="0" fillId="0" borderId="0" xfId="0" applyAlignment="1">
      <alignment wrapText="1"/>
    </xf>
    <xf numFmtId="165" fontId="0" fillId="0" borderId="0" xfId="0" applyNumberFormat="1" applyAlignment="1">
      <alignment horizontal="left" vertical="center"/>
    </xf>
    <xf numFmtId="0" fontId="2" fillId="0" borderId="0" xfId="0" applyNumberFormat="1" applyFont="1" applyBorder="1" applyAlignment="1">
      <alignment horizontal="center" vertical="center" wrapText="1"/>
    </xf>
    <xf numFmtId="165" fontId="4" fillId="0" borderId="0" xfId="0" applyNumberFormat="1" applyFont="1" applyBorder="1" applyAlignment="1">
      <alignment horizontal="center" vertical="center" wrapText="1"/>
    </xf>
    <xf numFmtId="164" fontId="0" fillId="0" borderId="0" xfId="0" applyNumberFormat="1" applyFont="1" applyBorder="1" applyAlignment="1">
      <alignment horizontal="right" vertical="center"/>
    </xf>
    <xf numFmtId="164" fontId="1" fillId="0" borderId="0" xfId="0" applyNumberFormat="1" applyFont="1" applyBorder="1" applyAlignment="1">
      <alignment horizontal="right" vertical="center"/>
    </xf>
    <xf numFmtId="164" fontId="0" fillId="0" borderId="0" xfId="0" applyNumberFormat="1" applyBorder="1" applyAlignment="1">
      <alignment horizontal="right" vertical="center"/>
    </xf>
    <xf numFmtId="164" fontId="0" fillId="0" borderId="0" xfId="0" applyNumberFormat="1" applyFont="1" applyFill="1" applyBorder="1" applyAlignment="1">
      <alignment horizontal="right" vertical="center"/>
    </xf>
    <xf numFmtId="164" fontId="8" fillId="0" borderId="0" xfId="0" applyNumberFormat="1" applyFont="1" applyBorder="1" applyAlignment="1">
      <alignment horizontal="right" vertical="center"/>
    </xf>
    <xf numFmtId="164" fontId="0" fillId="2" borderId="0" xfId="0" applyNumberFormat="1" applyFont="1" applyFill="1" applyBorder="1" applyAlignment="1">
      <alignment horizontal="right" vertical="center"/>
    </xf>
    <xf numFmtId="164" fontId="0" fillId="3" borderId="0" xfId="0" applyNumberFormat="1" applyFont="1" applyFill="1" applyBorder="1" applyAlignment="1">
      <alignment horizontal="right" vertical="center"/>
    </xf>
    <xf numFmtId="165" fontId="0" fillId="0" borderId="0" xfId="0" applyNumberFormat="1" applyBorder="1" applyAlignment="1">
      <alignment horizontal="left" vertical="center"/>
    </xf>
    <xf numFmtId="164" fontId="0" fillId="3" borderId="2" xfId="0" applyNumberFormat="1" applyFill="1" applyBorder="1" applyAlignment="1">
      <alignment horizontal="right" vertical="center"/>
    </xf>
    <xf numFmtId="164" fontId="0" fillId="3" borderId="2" xfId="0" applyNumberFormat="1" applyFont="1" applyFill="1" applyBorder="1" applyAlignment="1">
      <alignment horizontal="right" vertical="center"/>
    </xf>
    <xf numFmtId="165" fontId="5"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left" wrapText="1"/>
    </xf>
    <xf numFmtId="0" fontId="0" fillId="3" borderId="2" xfId="0" applyFill="1" applyBorder="1" applyAlignment="1">
      <alignment wrapText="1"/>
    </xf>
    <xf numFmtId="0" fontId="0" fillId="0" borderId="2" xfId="0" applyFont="1" applyFill="1" applyBorder="1" applyAlignment="1">
      <alignment horizontal="left" wrapText="1"/>
    </xf>
    <xf numFmtId="0" fontId="1" fillId="0" borderId="2" xfId="0" applyFont="1" applyFill="1" applyBorder="1" applyAlignment="1">
      <alignment horizontal="left" wrapText="1"/>
    </xf>
    <xf numFmtId="0" fontId="7" fillId="2" borderId="2" xfId="0" applyFont="1" applyFill="1" applyBorder="1" applyAlignment="1">
      <alignment horizontal="left" wrapText="1"/>
    </xf>
    <xf numFmtId="0" fontId="0" fillId="3" borderId="2" xfId="0" applyFont="1" applyFill="1" applyBorder="1" applyAlignment="1">
      <alignment horizontal="left" wrapText="1"/>
    </xf>
    <xf numFmtId="0" fontId="0" fillId="3" borderId="2" xfId="0" applyFill="1" applyBorder="1" applyAlignment="1">
      <alignment horizontal="left" wrapText="1"/>
    </xf>
    <xf numFmtId="165" fontId="4"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164" fontId="0" fillId="0" borderId="3" xfId="0" applyNumberFormat="1" applyFont="1" applyBorder="1" applyAlignment="1">
      <alignment horizontal="right" vertical="center"/>
    </xf>
    <xf numFmtId="164" fontId="0" fillId="0" borderId="3" xfId="0" applyNumberFormat="1" applyFill="1" applyBorder="1" applyAlignment="1">
      <alignment horizontal="right" vertical="center"/>
    </xf>
    <xf numFmtId="0" fontId="3" fillId="0" borderId="0" xfId="0" applyFont="1" applyBorder="1" applyAlignment="1">
      <alignment horizontal="center" vertical="center" wrapText="1"/>
    </xf>
    <xf numFmtId="164" fontId="0" fillId="0" borderId="0" xfId="0" applyNumberFormat="1" applyFill="1" applyBorder="1" applyAlignment="1">
      <alignment horizontal="right" vertical="center"/>
    </xf>
    <xf numFmtId="0" fontId="0" fillId="0" borderId="0" xfId="0" applyFill="1"/>
    <xf numFmtId="0" fontId="7" fillId="4" borderId="2" xfId="0" applyFont="1" applyFill="1" applyBorder="1" applyAlignment="1">
      <alignment horizontal="left" vertical="center" wrapText="1"/>
    </xf>
    <xf numFmtId="164" fontId="0" fillId="4" borderId="2" xfId="0" applyNumberFormat="1" applyFill="1" applyBorder="1" applyAlignment="1">
      <alignment horizontal="right" vertical="center"/>
    </xf>
    <xf numFmtId="165" fontId="4" fillId="0" borderId="2" xfId="0" applyNumberFormat="1" applyFont="1" applyBorder="1" applyAlignment="1">
      <alignment horizontal="center" vertical="center" wrapText="1"/>
    </xf>
    <xf numFmtId="0" fontId="2"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7" fillId="6" borderId="2" xfId="0" applyFont="1" applyFill="1" applyBorder="1" applyAlignment="1">
      <alignment horizontal="left" vertical="center" wrapText="1"/>
    </xf>
    <xf numFmtId="0" fontId="10"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0" fontId="0" fillId="0" borderId="2" xfId="0" applyFill="1" applyBorder="1" applyAlignment="1">
      <alignment vertical="top" wrapText="1"/>
    </xf>
    <xf numFmtId="0" fontId="7" fillId="4" borderId="2" xfId="0" applyFont="1" applyFill="1" applyBorder="1" applyAlignment="1">
      <alignment horizontal="center" vertical="center" wrapText="1"/>
    </xf>
    <xf numFmtId="165" fontId="0" fillId="0" borderId="2" xfId="0" applyNumberFormat="1" applyFill="1" applyBorder="1" applyAlignment="1">
      <alignment horizontal="center" wrapText="1"/>
    </xf>
    <xf numFmtId="165" fontId="0" fillId="3" borderId="2" xfId="0" applyNumberFormat="1" applyFill="1" applyBorder="1" applyAlignment="1">
      <alignment horizontal="center" wrapText="1"/>
    </xf>
    <xf numFmtId="165" fontId="0" fillId="0" borderId="2" xfId="0" applyNumberFormat="1" applyFont="1" applyFill="1" applyBorder="1" applyAlignment="1">
      <alignment horizontal="center" wrapText="1"/>
    </xf>
    <xf numFmtId="165" fontId="7" fillId="2" borderId="2" xfId="0" applyNumberFormat="1" applyFont="1" applyFill="1" applyBorder="1" applyAlignment="1">
      <alignment horizontal="center" wrapText="1"/>
    </xf>
    <xf numFmtId="165" fontId="0" fillId="3" borderId="2" xfId="0" applyNumberFormat="1" applyFont="1" applyFill="1" applyBorder="1" applyAlignment="1">
      <alignment horizontal="center" wrapText="1"/>
    </xf>
    <xf numFmtId="0" fontId="0" fillId="0" borderId="0" xfId="0" applyAlignment="1">
      <alignment horizontal="center" wrapText="1"/>
    </xf>
    <xf numFmtId="0" fontId="0" fillId="3" borderId="7" xfId="0" applyFill="1" applyBorder="1" applyAlignment="1">
      <alignment wrapText="1"/>
    </xf>
    <xf numFmtId="0" fontId="0" fillId="0" borderId="0" xfId="0"/>
    <xf numFmtId="0" fontId="0" fillId="0" borderId="0" xfId="0" applyFont="1"/>
    <xf numFmtId="164" fontId="0" fillId="0" borderId="3" xfId="0" applyNumberFormat="1" applyFont="1" applyBorder="1" applyAlignment="1">
      <alignment horizontal="right" vertical="center"/>
    </xf>
    <xf numFmtId="164" fontId="0" fillId="0" borderId="2" xfId="0" applyNumberFormat="1" applyFont="1" applyBorder="1" applyAlignment="1">
      <alignment horizontal="right" vertical="center"/>
    </xf>
    <xf numFmtId="164" fontId="0" fillId="0" borderId="2" xfId="0" applyNumberFormat="1" applyBorder="1" applyAlignment="1">
      <alignment horizontal="right" vertical="center"/>
    </xf>
    <xf numFmtId="164" fontId="0" fillId="0" borderId="2" xfId="0" applyNumberFormat="1" applyFont="1" applyFill="1" applyBorder="1" applyAlignment="1">
      <alignment horizontal="right" vertical="center"/>
    </xf>
    <xf numFmtId="164" fontId="8" fillId="0" borderId="2" xfId="0" applyNumberFormat="1" applyFont="1" applyBorder="1" applyAlignment="1">
      <alignment horizontal="right" vertical="center"/>
    </xf>
    <xf numFmtId="164" fontId="0" fillId="2" borderId="2" xfId="0" applyNumberFormat="1" applyFont="1" applyFill="1" applyBorder="1" applyAlignment="1">
      <alignment horizontal="right" vertical="center"/>
    </xf>
    <xf numFmtId="164" fontId="1" fillId="0" borderId="2" xfId="0" applyNumberFormat="1" applyFont="1" applyBorder="1" applyAlignment="1">
      <alignment horizontal="right" vertical="center"/>
    </xf>
    <xf numFmtId="0" fontId="0" fillId="0" borderId="2" xfId="0" applyFill="1" applyBorder="1" applyAlignment="1">
      <alignment horizontal="left" wrapText="1"/>
    </xf>
    <xf numFmtId="164" fontId="0" fillId="0" borderId="2" xfId="0" applyNumberFormat="1" applyFill="1" applyBorder="1" applyAlignment="1">
      <alignment horizontal="right" vertical="center"/>
    </xf>
    <xf numFmtId="0" fontId="0" fillId="0" borderId="2" xfId="0" applyFill="1" applyBorder="1" applyAlignment="1">
      <alignment vertical="center" wrapText="1"/>
    </xf>
    <xf numFmtId="165" fontId="0" fillId="0" borderId="2" xfId="0" applyNumberFormat="1" applyFont="1" applyFill="1" applyBorder="1" applyAlignment="1">
      <alignment horizontal="center" vertical="center" wrapText="1"/>
    </xf>
    <xf numFmtId="165" fontId="0" fillId="0" borderId="2" xfId="0" applyNumberFormat="1" applyFill="1" applyBorder="1" applyAlignment="1">
      <alignment horizontal="center" vertical="center" wrapText="1"/>
    </xf>
    <xf numFmtId="165" fontId="0" fillId="3" borderId="2" xfId="0" applyNumberFormat="1" applyFill="1" applyBorder="1" applyAlignment="1">
      <alignment horizontal="center" vertical="center" wrapText="1"/>
    </xf>
    <xf numFmtId="165" fontId="1" fillId="0" borderId="2" xfId="0" applyNumberFormat="1" applyFont="1" applyFill="1" applyBorder="1" applyAlignment="1">
      <alignment horizontal="center" vertical="center" wrapText="1"/>
    </xf>
    <xf numFmtId="0" fontId="0" fillId="0" borderId="2" xfId="0" applyFill="1" applyBorder="1" applyAlignment="1">
      <alignment horizontal="left" vertical="top" wrapText="1"/>
    </xf>
    <xf numFmtId="0" fontId="0" fillId="0" borderId="2" xfId="0"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ill="1" applyBorder="1" applyAlignment="1">
      <alignment horizontal="center" wrapText="1"/>
    </xf>
    <xf numFmtId="165" fontId="0" fillId="5" borderId="2" xfId="0" applyNumberFormat="1" applyFill="1" applyBorder="1" applyAlignment="1">
      <alignment horizontal="center" vertical="center" wrapText="1"/>
    </xf>
    <xf numFmtId="0" fontId="0" fillId="5" borderId="2" xfId="0" applyFill="1" applyBorder="1" applyAlignment="1">
      <alignment horizontal="center" vertical="center" wrapText="1"/>
    </xf>
    <xf numFmtId="0" fontId="9" fillId="5" borderId="2"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9" fillId="9" borderId="2" xfId="0" applyFont="1" applyFill="1" applyBorder="1" applyAlignment="1">
      <alignment horizontal="left" vertical="center" wrapText="1"/>
    </xf>
    <xf numFmtId="165" fontId="9" fillId="9" borderId="2" xfId="0" applyNumberFormat="1" applyFont="1" applyFill="1" applyBorder="1" applyAlignment="1">
      <alignment horizontal="center" vertical="center" wrapText="1"/>
    </xf>
    <xf numFmtId="0" fontId="9" fillId="10" borderId="2" xfId="0" applyFont="1" applyFill="1" applyBorder="1" applyAlignment="1">
      <alignment horizontal="left" vertical="center" wrapText="1"/>
    </xf>
    <xf numFmtId="0" fontId="9" fillId="9" borderId="2" xfId="0" applyFont="1" applyFill="1" applyBorder="1" applyAlignment="1">
      <alignment horizontal="left" wrapText="1"/>
    </xf>
    <xf numFmtId="0" fontId="0" fillId="9" borderId="2" xfId="0" applyFill="1" applyBorder="1" applyAlignment="1">
      <alignment horizontal="left" wrapText="1"/>
    </xf>
    <xf numFmtId="165" fontId="9" fillId="9" borderId="2" xfId="0" applyNumberFormat="1" applyFont="1" applyFill="1" applyBorder="1" applyAlignment="1">
      <alignment horizontal="center" wrapText="1"/>
    </xf>
    <xf numFmtId="165" fontId="18" fillId="9" borderId="2" xfId="0" applyNumberFormat="1" applyFont="1" applyFill="1" applyBorder="1" applyAlignment="1">
      <alignment horizontal="center" vertical="center" wrapText="1"/>
    </xf>
    <xf numFmtId="164" fontId="0" fillId="9" borderId="2" xfId="0" applyNumberFormat="1" applyFill="1" applyBorder="1" applyAlignment="1">
      <alignment horizontal="right" vertical="center"/>
    </xf>
    <xf numFmtId="0" fontId="9" fillId="10" borderId="2" xfId="0" applyFont="1" applyFill="1" applyBorder="1" applyAlignment="1">
      <alignment horizontal="center" vertical="center" wrapText="1"/>
    </xf>
    <xf numFmtId="164" fontId="0" fillId="9" borderId="2" xfId="0" applyNumberFormat="1" applyFont="1" applyFill="1" applyBorder="1" applyAlignment="1">
      <alignment horizontal="right" vertical="center"/>
    </xf>
    <xf numFmtId="0" fontId="0" fillId="10" borderId="2" xfId="0" applyFill="1" applyBorder="1" applyAlignment="1">
      <alignment horizontal="center" vertical="center" wrapText="1"/>
    </xf>
    <xf numFmtId="165" fontId="0" fillId="0" borderId="2" xfId="0" applyNumberFormat="1" applyBorder="1" applyAlignment="1">
      <alignment horizontal="center" wrapText="1"/>
    </xf>
    <xf numFmtId="165" fontId="0" fillId="0" borderId="2" xfId="0" applyNumberFormat="1" applyBorder="1" applyAlignment="1">
      <alignment horizontal="left" vertical="center"/>
    </xf>
    <xf numFmtId="0" fontId="14" fillId="3" borderId="2" xfId="0" applyFont="1" applyFill="1" applyBorder="1" applyAlignment="1">
      <alignment horizontal="left" wrapText="1"/>
    </xf>
    <xf numFmtId="0" fontId="14" fillId="11" borderId="2" xfId="0" applyFont="1" applyFill="1" applyBorder="1" applyAlignment="1">
      <alignment horizontal="left" wrapText="1"/>
    </xf>
    <xf numFmtId="0" fontId="0" fillId="11" borderId="2" xfId="0" applyFont="1" applyFill="1" applyBorder="1" applyAlignment="1">
      <alignment horizontal="left" wrapText="1"/>
    </xf>
    <xf numFmtId="165" fontId="0" fillId="3" borderId="2" xfId="0" applyNumberFormat="1" applyFont="1" applyFill="1" applyBorder="1" applyAlignment="1">
      <alignment horizontal="center" vertical="center" wrapText="1"/>
    </xf>
    <xf numFmtId="0" fontId="10" fillId="9" borderId="2" xfId="0" applyFont="1" applyFill="1" applyBorder="1" applyAlignment="1">
      <alignment horizontal="left" wrapText="1"/>
    </xf>
    <xf numFmtId="165" fontId="10" fillId="9" borderId="2" xfId="0" applyNumberFormat="1" applyFont="1" applyFill="1" applyBorder="1" applyAlignment="1">
      <alignment horizontal="left" vertical="center" wrapText="1"/>
    </xf>
    <xf numFmtId="0" fontId="0" fillId="3" borderId="2" xfId="0" applyFill="1" applyBorder="1" applyAlignment="1">
      <alignment horizontal="left" vertical="center" wrapText="1"/>
    </xf>
    <xf numFmtId="0" fontId="0" fillId="3" borderId="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0" fillId="3" borderId="2" xfId="0" applyFill="1" applyBorder="1" applyAlignment="1">
      <alignment vertical="center"/>
    </xf>
    <xf numFmtId="0" fontId="0" fillId="3" borderId="4"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4" xfId="0" applyFill="1" applyBorder="1" applyAlignment="1">
      <alignment horizontal="left" vertical="center" wrapText="1"/>
    </xf>
    <xf numFmtId="0" fontId="15" fillId="0" borderId="2" xfId="9" applyFont="1" applyFill="1" applyBorder="1"/>
    <xf numFmtId="0" fontId="19" fillId="0" borderId="2" xfId="9" applyFill="1" applyBorder="1"/>
    <xf numFmtId="0" fontId="0" fillId="0" borderId="4" xfId="0" applyFill="1" applyBorder="1" applyAlignment="1">
      <alignment horizontal="left" vertical="center" wrapText="1"/>
    </xf>
    <xf numFmtId="0" fontId="19" fillId="0" borderId="2" xfId="9" applyBorder="1" applyAlignment="1">
      <alignment horizontal="left"/>
    </xf>
    <xf numFmtId="0" fontId="15" fillId="0" borderId="2" xfId="9" applyFont="1" applyBorder="1" applyAlignment="1">
      <alignment horizontal="center" vertical="top" wrapText="1"/>
    </xf>
    <xf numFmtId="0" fontId="0" fillId="0" borderId="7" xfId="0" applyBorder="1" applyAlignment="1">
      <alignment horizontal="left" vertical="center" wrapText="1"/>
    </xf>
    <xf numFmtId="0" fontId="0" fillId="3" borderId="4" xfId="0"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7" xfId="0" applyBorder="1" applyAlignment="1">
      <alignment horizontal="left" vertical="center" wrapText="1"/>
    </xf>
    <xf numFmtId="0" fontId="0" fillId="12" borderId="2" xfId="0" applyFill="1" applyBorder="1" applyAlignment="1">
      <alignment horizontal="left" wrapText="1"/>
    </xf>
    <xf numFmtId="0" fontId="0" fillId="12" borderId="2" xfId="0" applyFill="1" applyBorder="1" applyAlignment="1">
      <alignment horizontal="left" vertical="center" wrapText="1"/>
    </xf>
    <xf numFmtId="165" fontId="0" fillId="12" borderId="2" xfId="0" applyNumberFormat="1" applyFont="1" applyFill="1" applyBorder="1" applyAlignment="1">
      <alignment horizontal="center" vertical="center" wrapText="1"/>
    </xf>
    <xf numFmtId="165" fontId="0" fillId="13" borderId="2" xfId="0" applyNumberFormat="1" applyFill="1" applyBorder="1" applyAlignment="1">
      <alignment horizontal="center" vertical="center" wrapText="1"/>
    </xf>
    <xf numFmtId="164" fontId="0" fillId="12" borderId="2" xfId="0" applyNumberFormat="1" applyFont="1" applyFill="1" applyBorder="1" applyAlignment="1">
      <alignment horizontal="right" vertical="center"/>
    </xf>
    <xf numFmtId="0" fontId="0" fillId="0" borderId="0" xfId="0" applyAlignment="1">
      <alignment vertical="center" wrapText="1"/>
    </xf>
    <xf numFmtId="164" fontId="3"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0" fillId="0" borderId="0" xfId="0" applyNumberFormat="1"/>
    <xf numFmtId="164" fontId="0" fillId="0" borderId="2" xfId="0" applyNumberFormat="1" applyBorder="1"/>
    <xf numFmtId="164" fontId="0" fillId="0" borderId="2" xfId="0" applyNumberFormat="1" applyFont="1" applyBorder="1"/>
    <xf numFmtId="0" fontId="0" fillId="0" borderId="4" xfId="0" applyFill="1" applyBorder="1" applyAlignment="1">
      <alignment horizontal="left" vertical="center" wrapText="1"/>
    </xf>
    <xf numFmtId="0" fontId="0" fillId="0" borderId="7" xfId="0" applyBorder="1" applyAlignment="1">
      <alignment horizontal="left" vertical="center" wrapText="1"/>
    </xf>
    <xf numFmtId="0" fontId="0" fillId="3" borderId="7"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center" vertical="center" wrapText="1"/>
    </xf>
    <xf numFmtId="0" fontId="0" fillId="0" borderId="2" xfId="0" applyFill="1" applyBorder="1"/>
    <xf numFmtId="0" fontId="20" fillId="0" borderId="4" xfId="0" applyFont="1" applyFill="1" applyBorder="1"/>
    <xf numFmtId="0" fontId="0" fillId="0" borderId="2" xfId="0" applyFill="1" applyBorder="1" applyAlignment="1">
      <alignment horizontal="left"/>
    </xf>
    <xf numFmtId="0" fontId="0" fillId="0" borderId="3" xfId="0" applyFill="1" applyBorder="1" applyAlignment="1">
      <alignment vertical="center" wrapText="1"/>
    </xf>
    <xf numFmtId="0" fontId="15" fillId="0" borderId="2" xfId="9" applyFont="1" applyBorder="1" applyAlignment="1">
      <alignment horizontal="left"/>
    </xf>
    <xf numFmtId="0" fontId="0" fillId="0" borderId="2" xfId="0" applyFill="1" applyBorder="1" applyAlignment="1">
      <alignment horizontal="center" vertical="center" wrapText="1"/>
    </xf>
    <xf numFmtId="0" fontId="0" fillId="0" borderId="0" xfId="0" applyFont="1" applyFill="1"/>
    <xf numFmtId="0" fontId="15" fillId="0" borderId="2" xfId="9" applyFont="1" applyBorder="1" applyAlignment="1">
      <alignment horizontal="left" vertical="center" wrapText="1"/>
    </xf>
    <xf numFmtId="165" fontId="9" fillId="9" borderId="2" xfId="0" applyNumberFormat="1" applyFont="1" applyFill="1" applyBorder="1" applyAlignment="1">
      <alignment horizontal="center" vertical="center" wrapText="1"/>
    </xf>
    <xf numFmtId="165" fontId="9" fillId="9" borderId="2" xfId="0" applyNumberFormat="1" applyFont="1" applyFill="1" applyBorder="1" applyAlignment="1">
      <alignment horizontal="center" wrapText="1"/>
    </xf>
    <xf numFmtId="0" fontId="15" fillId="0" borderId="2" xfId="10" applyFill="1" applyBorder="1"/>
    <xf numFmtId="0" fontId="15" fillId="0" borderId="2" xfId="10" applyFont="1" applyFill="1" applyBorder="1"/>
    <xf numFmtId="164" fontId="0" fillId="0" borderId="2" xfId="0" applyNumberFormat="1" applyFill="1" applyBorder="1"/>
    <xf numFmtId="164" fontId="0" fillId="0" borderId="2" xfId="0" applyNumberFormat="1" applyFont="1" applyFill="1" applyBorder="1"/>
    <xf numFmtId="0" fontId="15" fillId="0" borderId="2" xfId="10" applyFill="1" applyBorder="1" applyAlignment="1">
      <alignment horizontal="left"/>
    </xf>
    <xf numFmtId="0" fontId="4" fillId="0" borderId="0" xfId="0" applyFont="1" applyFill="1"/>
    <xf numFmtId="0" fontId="10" fillId="0" borderId="2" xfId="0" applyFont="1" applyFill="1" applyBorder="1" applyAlignment="1">
      <alignment horizontal="center" vertical="center" wrapText="1"/>
    </xf>
    <xf numFmtId="0" fontId="7" fillId="4" borderId="2" xfId="0" applyFont="1" applyFill="1" applyBorder="1" applyAlignment="1">
      <alignment horizontal="left" wrapText="1"/>
    </xf>
    <xf numFmtId="165" fontId="7" fillId="4" borderId="2" xfId="0" applyNumberFormat="1" applyFont="1" applyFill="1" applyBorder="1" applyAlignment="1">
      <alignment horizontal="center" wrapText="1"/>
    </xf>
    <xf numFmtId="164" fontId="0" fillId="4" borderId="2" xfId="0" applyNumberFormat="1" applyFont="1" applyFill="1" applyBorder="1" applyAlignment="1">
      <alignment horizontal="right" vertical="center"/>
    </xf>
    <xf numFmtId="165" fontId="4" fillId="0" borderId="2" xfId="0" applyNumberFormat="1" applyFont="1" applyBorder="1" applyAlignment="1">
      <alignment horizontal="center" vertical="center" textRotation="180" wrapText="1"/>
    </xf>
    <xf numFmtId="0" fontId="14" fillId="9" borderId="2" xfId="0" applyFont="1" applyFill="1" applyBorder="1" applyAlignment="1">
      <alignment horizontal="left" wrapText="1"/>
    </xf>
    <xf numFmtId="0" fontId="0" fillId="9" borderId="2" xfId="0" applyFont="1" applyFill="1" applyBorder="1" applyAlignment="1">
      <alignment horizontal="left" wrapText="1"/>
    </xf>
    <xf numFmtId="0" fontId="14" fillId="9" borderId="2" xfId="0" applyFont="1" applyFill="1" applyBorder="1" applyAlignment="1">
      <alignment horizontal="left" vertical="center" wrapText="1"/>
    </xf>
    <xf numFmtId="0" fontId="0" fillId="9" borderId="2" xfId="0" applyFont="1" applyFill="1" applyBorder="1" applyAlignment="1">
      <alignment horizontal="left" vertical="center" wrapText="1"/>
    </xf>
    <xf numFmtId="0" fontId="0" fillId="11" borderId="2" xfId="0" applyFill="1" applyBorder="1" applyAlignment="1">
      <alignment horizontal="left" wrapText="1"/>
    </xf>
    <xf numFmtId="164" fontId="0" fillId="11" borderId="2" xfId="0" applyNumberFormat="1" applyFont="1" applyFill="1" applyBorder="1" applyAlignment="1">
      <alignment horizontal="right" vertical="center"/>
    </xf>
    <xf numFmtId="164" fontId="0" fillId="11" borderId="2" xfId="0" applyNumberFormat="1" applyFill="1" applyBorder="1" applyAlignment="1">
      <alignment horizontal="right" vertical="center"/>
    </xf>
    <xf numFmtId="165" fontId="9" fillId="11" borderId="2" xfId="0" applyNumberFormat="1" applyFont="1" applyFill="1" applyBorder="1" applyAlignment="1">
      <alignment horizontal="center" wrapText="1"/>
    </xf>
    <xf numFmtId="0" fontId="0" fillId="0" borderId="2" xfId="0" applyBorder="1" applyAlignment="1">
      <alignment horizontal="center" vertical="center" wrapText="1"/>
    </xf>
    <xf numFmtId="0" fontId="0" fillId="9" borderId="2" xfId="0" applyFill="1" applyBorder="1" applyAlignment="1">
      <alignment horizontal="left" vertical="center" wrapText="1"/>
    </xf>
    <xf numFmtId="0" fontId="8" fillId="0" borderId="2" xfId="0" applyFont="1" applyBorder="1" applyAlignment="1">
      <alignment horizontal="center" vertical="center" wrapText="1"/>
    </xf>
    <xf numFmtId="0" fontId="1" fillId="9" borderId="2" xfId="0" applyFont="1" applyFill="1" applyBorder="1" applyAlignment="1">
      <alignment horizontal="left" wrapText="1"/>
    </xf>
    <xf numFmtId="0" fontId="20" fillId="0" borderId="2" xfId="10" applyFont="1" applyFill="1" applyBorder="1" applyAlignment="1">
      <alignment horizontal="left" vertical="top" wrapText="1"/>
    </xf>
    <xf numFmtId="0" fontId="0" fillId="0" borderId="2" xfId="0" applyFill="1" applyBorder="1" applyAlignment="1">
      <alignment horizontal="left" vertical="center" wrapText="1"/>
    </xf>
    <xf numFmtId="0" fontId="9" fillId="9" borderId="2" xfId="0" applyFont="1" applyFill="1" applyBorder="1" applyAlignment="1">
      <alignment horizontal="left" wrapText="1"/>
    </xf>
    <xf numFmtId="0" fontId="0" fillId="0" borderId="4" xfId="0"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 xfId="0" applyFill="1" applyBorder="1" applyAlignment="1">
      <alignment horizontal="left" vertical="center" wrapText="1"/>
    </xf>
    <xf numFmtId="164" fontId="3" fillId="0" borderId="1" xfId="0" applyNumberFormat="1" applyFont="1" applyBorder="1" applyAlignment="1">
      <alignment horizontal="left" vertical="center" wrapText="1"/>
    </xf>
    <xf numFmtId="164" fontId="4" fillId="0" borderId="2" xfId="0" applyNumberFormat="1" applyFont="1" applyBorder="1" applyAlignment="1">
      <alignment horizontal="left" vertical="center" wrapText="1"/>
    </xf>
    <xf numFmtId="164" fontId="0" fillId="0" borderId="3" xfId="0" applyNumberFormat="1" applyFont="1" applyBorder="1" applyAlignment="1">
      <alignment horizontal="left" vertical="center"/>
    </xf>
    <xf numFmtId="164" fontId="0" fillId="0" borderId="2" xfId="0" applyNumberFormat="1" applyFont="1" applyBorder="1" applyAlignment="1">
      <alignment horizontal="left" vertical="center"/>
    </xf>
    <xf numFmtId="164" fontId="1" fillId="0" borderId="2" xfId="0" applyNumberFormat="1" applyFont="1" applyBorder="1" applyAlignment="1">
      <alignment horizontal="left" vertical="center"/>
    </xf>
    <xf numFmtId="164" fontId="0" fillId="4" borderId="2" xfId="0" applyNumberFormat="1" applyFill="1" applyBorder="1" applyAlignment="1">
      <alignment horizontal="left" vertical="center"/>
    </xf>
    <xf numFmtId="164" fontId="0" fillId="9" borderId="2" xfId="0" applyNumberFormat="1" applyFill="1" applyBorder="1" applyAlignment="1">
      <alignment horizontal="left" vertical="center"/>
    </xf>
    <xf numFmtId="164" fontId="0" fillId="0" borderId="2" xfId="0" applyNumberFormat="1" applyBorder="1" applyAlignment="1">
      <alignment horizontal="left" vertical="center"/>
    </xf>
    <xf numFmtId="164" fontId="0" fillId="0" borderId="2" xfId="0" applyNumberFormat="1" applyBorder="1" applyAlignment="1">
      <alignment horizontal="left"/>
    </xf>
    <xf numFmtId="164" fontId="0" fillId="9" borderId="2" xfId="0" applyNumberFormat="1" applyFont="1" applyFill="1" applyBorder="1" applyAlignment="1">
      <alignment horizontal="left" vertical="center"/>
    </xf>
    <xf numFmtId="164" fontId="0" fillId="0" borderId="2" xfId="0" applyNumberFormat="1" applyFont="1" applyFill="1" applyBorder="1" applyAlignment="1">
      <alignment horizontal="left" vertical="center"/>
    </xf>
    <xf numFmtId="164" fontId="0" fillId="0" borderId="2" xfId="0" applyNumberFormat="1" applyFill="1" applyBorder="1" applyAlignment="1">
      <alignment horizontal="left" vertical="center"/>
    </xf>
    <xf numFmtId="164" fontId="8" fillId="0" borderId="2" xfId="0" applyNumberFormat="1" applyFont="1" applyBorder="1" applyAlignment="1">
      <alignment horizontal="left" vertical="center"/>
    </xf>
    <xf numFmtId="164" fontId="0" fillId="2" borderId="2" xfId="0" applyNumberFormat="1" applyFont="1" applyFill="1" applyBorder="1" applyAlignment="1">
      <alignment horizontal="left" vertical="center"/>
    </xf>
    <xf numFmtId="164" fontId="0" fillId="3" borderId="2" xfId="0" applyNumberFormat="1" applyFont="1" applyFill="1" applyBorder="1" applyAlignment="1">
      <alignment horizontal="left" vertical="center"/>
    </xf>
    <xf numFmtId="164" fontId="0" fillId="0" borderId="0" xfId="0" applyNumberFormat="1" applyAlignment="1">
      <alignment horizontal="left"/>
    </xf>
    <xf numFmtId="0" fontId="24" fillId="0" borderId="0" xfId="0" applyFont="1"/>
    <xf numFmtId="0" fontId="11" fillId="15" borderId="2"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24" fillId="0" borderId="0" xfId="0" applyFont="1" applyFill="1" applyAlignment="1">
      <alignment horizontal="center"/>
    </xf>
    <xf numFmtId="0" fontId="24" fillId="0" borderId="0" xfId="0" applyFont="1" applyFill="1"/>
    <xf numFmtId="165" fontId="26" fillId="9" borderId="2" xfId="0" applyNumberFormat="1" applyFont="1" applyFill="1" applyBorder="1" applyAlignment="1">
      <alignment horizontal="left" vertical="center" wrapText="1"/>
    </xf>
    <xf numFmtId="0" fontId="25" fillId="9" borderId="2" xfId="0" applyFont="1" applyFill="1" applyBorder="1" applyAlignment="1">
      <alignment horizontal="left" vertical="center" wrapText="1"/>
    </xf>
    <xf numFmtId="164" fontId="26" fillId="9" borderId="2"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5" fillId="14" borderId="2" xfId="0" applyFont="1" applyFill="1" applyBorder="1" applyAlignment="1">
      <alignment horizontal="left" vertical="center" wrapText="1"/>
    </xf>
    <xf numFmtId="164" fontId="26" fillId="14" borderId="2" xfId="0" applyNumberFormat="1" applyFont="1" applyFill="1" applyBorder="1" applyAlignment="1">
      <alignment horizontal="left" vertical="center" wrapText="1"/>
    </xf>
    <xf numFmtId="164" fontId="24" fillId="0" borderId="2" xfId="0" applyNumberFormat="1" applyFont="1" applyFill="1" applyBorder="1" applyAlignment="1">
      <alignment horizontal="left" vertical="center" wrapText="1"/>
    </xf>
    <xf numFmtId="0" fontId="27" fillId="0" borderId="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2" xfId="0" applyFont="1" applyFill="1" applyBorder="1" applyAlignment="1">
      <alignment horizontal="left" vertical="center" wrapText="1"/>
    </xf>
    <xf numFmtId="164" fontId="24" fillId="3" borderId="2" xfId="0" applyNumberFormat="1" applyFont="1" applyFill="1" applyBorder="1" applyAlignment="1">
      <alignment horizontal="left" vertical="center" wrapText="1"/>
    </xf>
    <xf numFmtId="0" fontId="26" fillId="9" borderId="2" xfId="0" applyFont="1" applyFill="1" applyBorder="1" applyAlignment="1">
      <alignment horizontal="left" vertical="center" wrapText="1"/>
    </xf>
    <xf numFmtId="0" fontId="28" fillId="9" borderId="2" xfId="0" applyFont="1" applyFill="1" applyBorder="1" applyAlignment="1">
      <alignment horizontal="left" vertical="center" wrapText="1"/>
    </xf>
    <xf numFmtId="164" fontId="25" fillId="9" borderId="2" xfId="0" applyNumberFormat="1" applyFont="1" applyFill="1" applyBorder="1" applyAlignment="1">
      <alignment horizontal="left" vertical="center" wrapText="1"/>
    </xf>
    <xf numFmtId="0" fontId="28" fillId="0" borderId="0" xfId="0" applyFont="1"/>
    <xf numFmtId="0" fontId="24" fillId="0" borderId="2" xfId="0" applyFont="1" applyBorder="1" applyAlignment="1">
      <alignment horizontal="left" vertical="center"/>
    </xf>
    <xf numFmtId="0" fontId="24" fillId="0" borderId="0" xfId="0" applyFont="1" applyAlignment="1">
      <alignment horizontal="left" vertical="center" wrapText="1"/>
    </xf>
    <xf numFmtId="0" fontId="24" fillId="0" borderId="2" xfId="0" applyFont="1" applyFill="1" applyBorder="1" applyAlignment="1">
      <alignment horizontal="left" vertical="center"/>
    </xf>
    <xf numFmtId="0" fontId="25" fillId="0" borderId="0" xfId="0" applyFont="1"/>
    <xf numFmtId="0" fontId="24" fillId="0" borderId="0" xfId="0" applyFont="1" applyAlignment="1">
      <alignment wrapText="1"/>
    </xf>
    <xf numFmtId="0" fontId="11" fillId="2" borderId="2" xfId="0" applyFont="1" applyFill="1" applyBorder="1" applyAlignment="1">
      <alignment horizontal="left" vertical="center" wrapText="1"/>
    </xf>
    <xf numFmtId="164" fontId="11" fillId="2" borderId="2" xfId="0" applyNumberFormat="1" applyFont="1" applyFill="1" applyBorder="1" applyAlignment="1">
      <alignment horizontal="left" vertical="center" wrapText="1"/>
    </xf>
    <xf numFmtId="0" fontId="24" fillId="2" borderId="0" xfId="0" applyFont="1" applyFill="1"/>
    <xf numFmtId="0" fontId="24" fillId="0" borderId="4" xfId="0" applyFont="1" applyFill="1" applyBorder="1" applyAlignment="1">
      <alignment horizontal="left" vertical="center" wrapText="1"/>
    </xf>
    <xf numFmtId="0" fontId="30" fillId="0" borderId="4" xfId="0" applyFont="1" applyFill="1" applyBorder="1" applyAlignment="1">
      <alignment horizontal="left" vertical="center"/>
    </xf>
    <xf numFmtId="0" fontId="24" fillId="0" borderId="7" xfId="0" applyFont="1" applyFill="1" applyBorder="1" applyAlignment="1">
      <alignment horizontal="left" vertical="center" wrapText="1"/>
    </xf>
    <xf numFmtId="0" fontId="26" fillId="9" borderId="4" xfId="0" applyFont="1" applyFill="1" applyBorder="1" applyAlignment="1">
      <alignment horizontal="left" vertical="center" wrapText="1"/>
    </xf>
    <xf numFmtId="0" fontId="24" fillId="0" borderId="7" xfId="0" applyFont="1" applyBorder="1" applyAlignment="1">
      <alignment horizontal="left" vertical="center" wrapText="1"/>
    </xf>
    <xf numFmtId="0" fontId="24" fillId="3" borderId="0" xfId="0" applyFont="1" applyFill="1"/>
    <xf numFmtId="164" fontId="24" fillId="0" borderId="0" xfId="0" applyNumberFormat="1" applyFont="1" applyAlignment="1">
      <alignment horizontal="center" wrapText="1"/>
    </xf>
    <xf numFmtId="0" fontId="24" fillId="0" borderId="0" xfId="0" applyFont="1" applyAlignment="1">
      <alignment horizontal="center" vertical="center" wrapText="1"/>
    </xf>
    <xf numFmtId="0" fontId="28" fillId="0" borderId="2" xfId="0" applyFont="1" applyFill="1" applyBorder="1" applyAlignment="1">
      <alignment horizontal="left" vertical="center" wrapText="1"/>
    </xf>
    <xf numFmtId="0" fontId="26" fillId="9" borderId="2" xfId="0" applyFont="1" applyFill="1" applyBorder="1" applyAlignment="1">
      <alignment horizontal="left" wrapText="1"/>
    </xf>
    <xf numFmtId="0" fontId="28" fillId="9" borderId="2" xfId="0" applyFont="1" applyFill="1" applyBorder="1" applyAlignment="1">
      <alignment horizontal="left" wrapText="1"/>
    </xf>
    <xf numFmtId="0" fontId="27" fillId="0" borderId="2" xfId="0" applyFont="1" applyFill="1" applyBorder="1" applyAlignment="1">
      <alignment horizontal="left" wrapText="1"/>
    </xf>
    <xf numFmtId="0" fontId="24" fillId="0" borderId="2" xfId="0" applyFont="1" applyFill="1" applyBorder="1" applyAlignment="1">
      <alignment horizontal="left" wrapText="1"/>
    </xf>
    <xf numFmtId="0" fontId="30" fillId="0" borderId="4" xfId="9" applyFont="1" applyFill="1" applyBorder="1" applyAlignment="1">
      <alignment horizontal="left" vertical="center" wrapText="1"/>
    </xf>
    <xf numFmtId="0" fontId="30" fillId="0" borderId="2" xfId="9" applyFont="1" applyFill="1" applyBorder="1" applyAlignment="1">
      <alignment horizontal="left" vertical="center" wrapText="1"/>
    </xf>
    <xf numFmtId="0" fontId="30" fillId="0" borderId="2" xfId="9" applyFont="1" applyFill="1" applyBorder="1" applyAlignment="1">
      <alignment horizontal="left" vertical="center"/>
    </xf>
    <xf numFmtId="0" fontId="30" fillId="0" borderId="4" xfId="9" applyFont="1" applyBorder="1" applyAlignment="1">
      <alignment horizontal="left" vertical="center" wrapText="1"/>
    </xf>
    <xf numFmtId="0" fontId="30" fillId="0" borderId="2" xfId="9" applyFont="1" applyBorder="1" applyAlignment="1">
      <alignment horizontal="left"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6" fillId="11" borderId="2" xfId="0" applyFont="1" applyFill="1" applyBorder="1" applyAlignment="1">
      <alignment horizontal="left" wrapText="1"/>
    </xf>
    <xf numFmtId="0" fontId="28" fillId="11" borderId="2" xfId="0" applyFont="1" applyFill="1" applyBorder="1" applyAlignment="1">
      <alignment horizontal="left" wrapText="1"/>
    </xf>
    <xf numFmtId="0" fontId="28" fillId="0" borderId="2" xfId="0" applyFont="1" applyBorder="1" applyAlignment="1">
      <alignment wrapText="1"/>
    </xf>
    <xf numFmtId="0" fontId="24" fillId="0" borderId="2" xfId="0" applyFont="1" applyBorder="1" applyAlignment="1">
      <alignment wrapText="1"/>
    </xf>
    <xf numFmtId="164" fontId="24" fillId="0" borderId="2" xfId="0" applyNumberFormat="1" applyFont="1" applyBorder="1" applyAlignment="1">
      <alignment horizontal="center" wrapText="1"/>
    </xf>
    <xf numFmtId="0" fontId="24" fillId="0" borderId="2" xfId="0" applyFont="1" applyBorder="1" applyAlignment="1">
      <alignment horizontal="center" vertical="center" wrapText="1"/>
    </xf>
    <xf numFmtId="0" fontId="24" fillId="0" borderId="2" xfId="0" applyFont="1" applyFill="1" applyBorder="1" applyAlignment="1">
      <alignment wrapText="1"/>
    </xf>
    <xf numFmtId="164" fontId="24" fillId="0" borderId="2" xfId="0" applyNumberFormat="1" applyFont="1" applyBorder="1" applyAlignment="1">
      <alignment horizontal="left" wrapText="1"/>
    </xf>
    <xf numFmtId="164" fontId="24" fillId="0" borderId="2" xfId="0" applyNumberFormat="1" applyFont="1" applyFill="1" applyBorder="1" applyAlignment="1">
      <alignment horizontal="left" wrapText="1"/>
    </xf>
    <xf numFmtId="0" fontId="2" fillId="2" borderId="2" xfId="0" applyFont="1" applyFill="1" applyBorder="1" applyAlignment="1">
      <alignment horizontal="left" vertical="center" wrapText="1"/>
    </xf>
    <xf numFmtId="164" fontId="2" fillId="2" borderId="2" xfId="0" applyNumberFormat="1" applyFont="1" applyFill="1" applyBorder="1" applyAlignment="1">
      <alignment horizontal="left" vertical="center" wrapText="1"/>
    </xf>
    <xf numFmtId="0" fontId="32" fillId="2" borderId="0" xfId="0" applyFont="1" applyFill="1"/>
    <xf numFmtId="0" fontId="32" fillId="0" borderId="0" xfId="0" applyFont="1" applyFill="1"/>
    <xf numFmtId="0" fontId="2" fillId="16" borderId="2" xfId="0" applyFont="1" applyFill="1" applyBorder="1" applyAlignment="1">
      <alignment horizontal="left" vertical="center" wrapText="1"/>
    </xf>
    <xf numFmtId="0" fontId="2" fillId="16" borderId="4" xfId="0" applyFont="1" applyFill="1" applyBorder="1" applyAlignment="1">
      <alignment horizontal="center" vertical="center" wrapText="1"/>
    </xf>
    <xf numFmtId="164" fontId="2" fillId="16" borderId="2" xfId="0" applyNumberFormat="1" applyFont="1" applyFill="1" applyBorder="1" applyAlignment="1">
      <alignment horizontal="center" vertical="center" wrapText="1"/>
    </xf>
    <xf numFmtId="0" fontId="2" fillId="16" borderId="2" xfId="0" applyFont="1" applyFill="1" applyBorder="1" applyAlignment="1">
      <alignment horizontal="center" vertical="center" wrapText="1"/>
    </xf>
    <xf numFmtId="0" fontId="25" fillId="0" borderId="1" xfId="0" applyFont="1" applyBorder="1" applyAlignment="1">
      <alignment horizontal="center" vertical="center"/>
    </xf>
    <xf numFmtId="165" fontId="24" fillId="15" borderId="2" xfId="0" applyNumberFormat="1" applyFont="1" applyFill="1" applyBorder="1" applyAlignment="1">
      <alignment horizontal="center" vertical="center"/>
    </xf>
    <xf numFmtId="165" fontId="24" fillId="15" borderId="2" xfId="0" applyNumberFormat="1" applyFont="1" applyFill="1" applyBorder="1" applyAlignment="1">
      <alignment horizontal="center" vertical="center" wrapText="1"/>
    </xf>
    <xf numFmtId="0" fontId="24" fillId="0" borderId="0" xfId="0" applyFont="1" applyAlignment="1">
      <alignment horizontal="center" vertical="center"/>
    </xf>
    <xf numFmtId="0" fontId="24" fillId="0" borderId="0" xfId="0" applyFont="1" applyFill="1" applyAlignment="1">
      <alignment horizontal="center" vertical="center"/>
    </xf>
    <xf numFmtId="3" fontId="24" fillId="0" borderId="0" xfId="0" applyNumberFormat="1" applyFont="1" applyFill="1" applyAlignment="1">
      <alignment horizontal="center" vertical="center"/>
    </xf>
    <xf numFmtId="165" fontId="24" fillId="0" borderId="16" xfId="0" applyNumberFormat="1" applyFont="1" applyBorder="1" applyAlignment="1">
      <alignment horizontal="center" vertical="center"/>
    </xf>
    <xf numFmtId="165" fontId="24" fillId="0" borderId="17" xfId="0" applyNumberFormat="1" applyFont="1" applyBorder="1" applyAlignment="1">
      <alignment horizontal="center" vertical="center"/>
    </xf>
    <xf numFmtId="164" fontId="24" fillId="3" borderId="16" xfId="0" applyNumberFormat="1" applyFont="1" applyFill="1" applyBorder="1" applyAlignment="1">
      <alignment horizontal="center" vertical="center"/>
    </xf>
    <xf numFmtId="164" fontId="24" fillId="3" borderId="18" xfId="0" applyNumberFormat="1" applyFont="1" applyFill="1" applyBorder="1" applyAlignment="1">
      <alignment horizontal="center" vertical="center"/>
    </xf>
    <xf numFmtId="164" fontId="24" fillId="3" borderId="17" xfId="0" applyNumberFormat="1" applyFont="1" applyFill="1" applyBorder="1" applyAlignment="1">
      <alignment horizontal="center" vertical="center"/>
    </xf>
    <xf numFmtId="3" fontId="24" fillId="0" borderId="0" xfId="0" applyNumberFormat="1" applyFont="1" applyAlignment="1">
      <alignment horizontal="center" vertical="center"/>
    </xf>
    <xf numFmtId="3" fontId="24" fillId="0" borderId="19" xfId="0" applyNumberFormat="1" applyFont="1" applyBorder="1" applyAlignment="1">
      <alignment horizontal="center" vertical="center"/>
    </xf>
    <xf numFmtId="0" fontId="24" fillId="0" borderId="15" xfId="0" applyFont="1" applyBorder="1" applyAlignment="1">
      <alignment horizontal="center" vertical="center"/>
    </xf>
    <xf numFmtId="3" fontId="24" fillId="0" borderId="15" xfId="0" applyNumberFormat="1" applyFont="1" applyBorder="1" applyAlignment="1">
      <alignment horizontal="center" vertical="center"/>
    </xf>
    <xf numFmtId="0" fontId="24" fillId="0" borderId="0" xfId="0" applyFont="1" applyFill="1" applyBorder="1" applyAlignment="1">
      <alignment horizontal="center" vertical="center"/>
    </xf>
    <xf numFmtId="164" fontId="33" fillId="15" borderId="2" xfId="0" applyNumberFormat="1" applyFont="1" applyFill="1" applyBorder="1" applyAlignment="1">
      <alignment horizontal="center" vertical="center" wrapText="1"/>
    </xf>
    <xf numFmtId="164" fontId="24" fillId="0" borderId="2" xfId="0" applyNumberFormat="1" applyFont="1" applyFill="1" applyBorder="1" applyAlignment="1">
      <alignment horizontal="center" vertical="center" wrapText="1"/>
    </xf>
    <xf numFmtId="164" fontId="24" fillId="0" borderId="2" xfId="0" applyNumberFormat="1" applyFont="1" applyBorder="1" applyAlignment="1">
      <alignment horizontal="center" vertical="center"/>
    </xf>
    <xf numFmtId="0" fontId="24" fillId="0" borderId="2" xfId="0" applyFont="1" applyBorder="1" applyAlignment="1">
      <alignment horizontal="center" vertical="center"/>
    </xf>
    <xf numFmtId="164" fontId="24" fillId="0" borderId="2" xfId="0" applyNumberFormat="1" applyFont="1" applyFill="1" applyBorder="1" applyAlignment="1">
      <alignment horizontal="center" vertical="center"/>
    </xf>
    <xf numFmtId="0" fontId="30" fillId="0" borderId="2" xfId="11" applyFont="1" applyFill="1" applyBorder="1" applyAlignment="1">
      <alignment horizontal="center" vertical="center"/>
    </xf>
    <xf numFmtId="0" fontId="30" fillId="0" borderId="2" xfId="11" applyFont="1" applyBorder="1" applyAlignment="1">
      <alignment horizontal="center" vertical="center"/>
    </xf>
    <xf numFmtId="0" fontId="24" fillId="0" borderId="2" xfId="0" applyFont="1" applyFill="1" applyBorder="1" applyAlignment="1">
      <alignment horizontal="center" vertical="center"/>
    </xf>
    <xf numFmtId="0" fontId="24" fillId="3" borderId="2" xfId="0" applyFont="1" applyFill="1" applyBorder="1" applyAlignment="1">
      <alignment horizontal="center" vertical="center" wrapText="1"/>
    </xf>
    <xf numFmtId="164" fontId="24" fillId="3" borderId="2" xfId="0" applyNumberFormat="1" applyFont="1" applyFill="1" applyBorder="1" applyAlignment="1">
      <alignment horizontal="center" vertical="center"/>
    </xf>
    <xf numFmtId="0" fontId="2" fillId="16" borderId="2" xfId="0" applyFont="1" applyFill="1" applyBorder="1" applyAlignment="1">
      <alignment horizontal="left" vertical="center"/>
    </xf>
    <xf numFmtId="0" fontId="3" fillId="17" borderId="2" xfId="0" applyFont="1" applyFill="1" applyBorder="1" applyAlignment="1">
      <alignment horizontal="left" vertical="center"/>
    </xf>
    <xf numFmtId="0" fontId="3" fillId="17" borderId="2" xfId="0" applyFont="1" applyFill="1" applyBorder="1" applyAlignment="1">
      <alignment horizontal="left"/>
    </xf>
    <xf numFmtId="0" fontId="2" fillId="16" borderId="2" xfId="0" applyFont="1" applyFill="1" applyBorder="1" applyAlignment="1">
      <alignment horizontal="left"/>
    </xf>
    <xf numFmtId="0" fontId="32" fillId="16" borderId="2" xfId="0" applyFont="1" applyFill="1" applyBorder="1" applyAlignment="1"/>
    <xf numFmtId="0" fontId="2" fillId="16" borderId="2" xfId="0" applyFont="1" applyFill="1" applyBorder="1" applyAlignment="1">
      <alignment wrapText="1"/>
    </xf>
    <xf numFmtId="0" fontId="32" fillId="16" borderId="0" xfId="0" applyFont="1" applyFill="1" applyAlignment="1"/>
    <xf numFmtId="165" fontId="33" fillId="17" borderId="2" xfId="0" applyNumberFormat="1" applyFont="1" applyFill="1" applyBorder="1" applyAlignment="1">
      <alignment horizontal="left" wrapText="1"/>
    </xf>
    <xf numFmtId="0" fontId="32" fillId="16" borderId="2" xfId="0" applyFont="1" applyFill="1" applyBorder="1" applyAlignment="1">
      <alignment horizontal="left"/>
    </xf>
    <xf numFmtId="0" fontId="2" fillId="16" borderId="2" xfId="0" applyFont="1" applyFill="1" applyBorder="1" applyAlignment="1">
      <alignment horizontal="left" wrapText="1"/>
    </xf>
    <xf numFmtId="164" fontId="32" fillId="16" borderId="2" xfId="0" applyNumberFormat="1" applyFont="1" applyFill="1" applyBorder="1" applyAlignment="1">
      <alignment horizontal="left"/>
    </xf>
    <xf numFmtId="0" fontId="32" fillId="16" borderId="0" xfId="0" applyFont="1" applyFill="1" applyAlignment="1">
      <alignment horizontal="left"/>
    </xf>
    <xf numFmtId="0" fontId="3" fillId="17" borderId="2" xfId="0" applyFont="1" applyFill="1" applyBorder="1" applyAlignment="1">
      <alignment horizontal="left" vertical="center" wrapText="1"/>
    </xf>
    <xf numFmtId="165" fontId="33" fillId="17" borderId="2" xfId="0" applyNumberFormat="1" applyFont="1" applyFill="1" applyBorder="1" applyAlignment="1">
      <alignment horizontal="left" vertical="center" wrapText="1"/>
    </xf>
    <xf numFmtId="0" fontId="24" fillId="17" borderId="0" xfId="0" applyFont="1" applyFill="1" applyAlignment="1">
      <alignment horizontal="left" vertical="center"/>
    </xf>
    <xf numFmtId="0" fontId="3" fillId="17" borderId="2" xfId="0" applyFont="1" applyFill="1" applyBorder="1" applyAlignment="1">
      <alignment horizontal="left" wrapText="1"/>
    </xf>
    <xf numFmtId="0" fontId="32" fillId="16" borderId="0" xfId="0" applyFont="1" applyFill="1" applyAlignment="1">
      <alignment horizontal="left" vertical="center"/>
    </xf>
    <xf numFmtId="164" fontId="24" fillId="0" borderId="2" xfId="0" applyNumberFormat="1" applyFont="1" applyBorder="1" applyAlignment="1">
      <alignment horizontal="center" vertical="center" wrapText="1"/>
    </xf>
    <xf numFmtId="164" fontId="2" fillId="16" borderId="2" xfId="0" applyNumberFormat="1" applyFont="1" applyFill="1" applyBorder="1" applyAlignment="1">
      <alignment wrapText="1"/>
    </xf>
    <xf numFmtId="164" fontId="24" fillId="0" borderId="0" xfId="0" applyNumberFormat="1" applyFont="1" applyAlignment="1">
      <alignment horizontal="center" vertical="center"/>
    </xf>
    <xf numFmtId="164" fontId="32" fillId="16" borderId="2" xfId="0" applyNumberFormat="1" applyFont="1" applyFill="1" applyBorder="1" applyAlignment="1">
      <alignment horizontal="left" vertical="center"/>
    </xf>
    <xf numFmtId="0" fontId="27" fillId="17" borderId="2" xfId="0" applyFont="1" applyFill="1" applyBorder="1" applyAlignment="1">
      <alignment horizontal="left" vertical="center" wrapText="1"/>
    </xf>
    <xf numFmtId="164" fontId="33" fillId="17" borderId="2" xfId="0" applyNumberFormat="1" applyFont="1" applyFill="1" applyBorder="1" applyAlignment="1">
      <alignment horizontal="left" wrapText="1"/>
    </xf>
    <xf numFmtId="0" fontId="31" fillId="17" borderId="2" xfId="0" applyFont="1" applyFill="1" applyBorder="1" applyAlignment="1">
      <alignment horizontal="left"/>
    </xf>
    <xf numFmtId="0" fontId="31" fillId="17" borderId="0" xfId="0" applyFont="1" applyFill="1" applyAlignment="1">
      <alignment horizontal="left"/>
    </xf>
    <xf numFmtId="164" fontId="3" fillId="17" borderId="2" xfId="0" applyNumberFormat="1" applyFont="1" applyFill="1" applyBorder="1" applyAlignment="1">
      <alignment horizontal="left" wrapText="1"/>
    </xf>
    <xf numFmtId="164" fontId="3" fillId="17" borderId="2" xfId="0" applyNumberFormat="1" applyFont="1" applyFill="1" applyBorder="1" applyAlignment="1">
      <alignment horizontal="left"/>
    </xf>
    <xf numFmtId="0" fontId="3" fillId="17" borderId="0" xfId="0" applyFont="1" applyFill="1" applyAlignment="1">
      <alignment horizontal="left"/>
    </xf>
    <xf numFmtId="164" fontId="31" fillId="17" borderId="2" xfId="0" applyNumberFormat="1" applyFont="1" applyFill="1" applyBorder="1" applyAlignment="1">
      <alignment horizontal="left" vertical="center" wrapText="1"/>
    </xf>
    <xf numFmtId="164" fontId="3" fillId="17" borderId="2" xfId="0" applyNumberFormat="1" applyFont="1" applyFill="1" applyBorder="1" applyAlignment="1">
      <alignment horizontal="left" vertical="center" wrapText="1"/>
    </xf>
    <xf numFmtId="0" fontId="3" fillId="17" borderId="0" xfId="0" applyFont="1" applyFill="1" applyAlignment="1">
      <alignment horizontal="left" vertical="center"/>
    </xf>
    <xf numFmtId="0" fontId="30" fillId="0" borderId="2" xfId="11" applyFont="1" applyFill="1" applyBorder="1" applyAlignment="1">
      <alignment horizontal="left" vertical="center"/>
    </xf>
    <xf numFmtId="0" fontId="30" fillId="0" borderId="2" xfId="11" applyFont="1" applyBorder="1" applyAlignment="1">
      <alignment horizontal="left" vertical="center"/>
    </xf>
    <xf numFmtId="0" fontId="24" fillId="0" borderId="0" xfId="0" applyFont="1" applyFill="1" applyAlignment="1">
      <alignment horizontal="left" vertical="center"/>
    </xf>
    <xf numFmtId="0" fontId="24" fillId="0" borderId="20" xfId="0" applyFont="1" applyFill="1" applyBorder="1" applyAlignment="1">
      <alignment horizontal="left" vertical="center"/>
    </xf>
    <xf numFmtId="164" fontId="34" fillId="17" borderId="2" xfId="0" applyNumberFormat="1" applyFont="1" applyFill="1" applyBorder="1" applyAlignment="1">
      <alignment horizontal="left" vertical="center" wrapText="1"/>
    </xf>
    <xf numFmtId="0" fontId="34" fillId="17" borderId="2" xfId="0" applyFont="1" applyFill="1" applyBorder="1" applyAlignment="1">
      <alignment horizontal="left" vertical="center" wrapText="1"/>
    </xf>
    <xf numFmtId="164" fontId="2" fillId="16" borderId="2" xfId="0" applyNumberFormat="1" applyFont="1" applyFill="1" applyBorder="1" applyAlignment="1">
      <alignment horizontal="left" vertical="center" wrapText="1"/>
    </xf>
    <xf numFmtId="164" fontId="2" fillId="16" borderId="2" xfId="0" applyNumberFormat="1" applyFont="1" applyFill="1" applyBorder="1" applyAlignment="1">
      <alignment horizontal="left" wrapText="1"/>
    </xf>
    <xf numFmtId="0" fontId="24" fillId="0" borderId="2" xfId="0" applyFont="1" applyFill="1" applyBorder="1" applyAlignment="1">
      <alignment horizontal="left" vertical="center" wrapText="1"/>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164" fontId="4" fillId="18" borderId="2" xfId="0" applyNumberFormat="1" applyFont="1" applyFill="1" applyBorder="1" applyAlignment="1">
      <alignment horizontal="center" vertical="center" textRotation="180" wrapText="1"/>
    </xf>
    <xf numFmtId="165" fontId="4" fillId="18" borderId="2" xfId="0" applyNumberFormat="1" applyFont="1" applyFill="1" applyBorder="1" applyAlignment="1">
      <alignment horizontal="center" vertical="center" textRotation="180" wrapText="1"/>
    </xf>
    <xf numFmtId="165" fontId="4" fillId="19" borderId="2" xfId="0" applyNumberFormat="1" applyFont="1" applyFill="1" applyBorder="1" applyAlignment="1">
      <alignment horizontal="center" vertical="center" textRotation="180" wrapText="1"/>
    </xf>
    <xf numFmtId="3" fontId="24" fillId="0" borderId="0" xfId="0" applyNumberFormat="1" applyFont="1" applyBorder="1" applyAlignment="1">
      <alignment horizontal="center" vertical="center"/>
    </xf>
    <xf numFmtId="0" fontId="24" fillId="0"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164" fontId="11" fillId="15" borderId="2" xfId="0" applyNumberFormat="1" applyFont="1" applyFill="1" applyBorder="1" applyAlignment="1">
      <alignment horizontal="center" vertical="center" wrapText="1"/>
    </xf>
    <xf numFmtId="0" fontId="24" fillId="17" borderId="2" xfId="0" applyFont="1" applyFill="1" applyBorder="1" applyAlignment="1">
      <alignment horizontal="left" vertical="center" wrapText="1"/>
    </xf>
    <xf numFmtId="0" fontId="35" fillId="0" borderId="2" xfId="12" applyFill="1" applyBorder="1"/>
    <xf numFmtId="49" fontId="35" fillId="0" borderId="2" xfId="12" applyNumberFormat="1" applyFill="1" applyBorder="1" applyAlignment="1">
      <alignment horizontal="center"/>
    </xf>
    <xf numFmtId="0" fontId="35" fillId="0" borderId="2" xfId="12" applyFill="1" applyBorder="1" applyAlignment="1">
      <alignment horizontal="center"/>
    </xf>
    <xf numFmtId="164" fontId="15" fillId="0" borderId="2" xfId="12" applyNumberFormat="1" applyFont="1" applyFill="1" applyBorder="1" applyAlignment="1">
      <alignment horizontal="left"/>
    </xf>
    <xf numFmtId="164" fontId="35" fillId="0" borderId="2" xfId="12" applyNumberFormat="1" applyFill="1" applyBorder="1" applyAlignment="1">
      <alignment horizontal="left"/>
    </xf>
    <xf numFmtId="49" fontId="15" fillId="0" borderId="2" xfId="12" applyNumberFormat="1" applyFont="1" applyFill="1" applyBorder="1" applyAlignment="1">
      <alignment horizontal="center"/>
    </xf>
    <xf numFmtId="1" fontId="35" fillId="0" borderId="2" xfId="12" applyNumberFormat="1" applyFill="1" applyBorder="1" applyAlignment="1">
      <alignment horizontal="center"/>
    </xf>
    <xf numFmtId="0" fontId="15" fillId="0" borderId="2" xfId="12" applyFont="1" applyFill="1" applyBorder="1"/>
    <xf numFmtId="0" fontId="15" fillId="0" borderId="2" xfId="12" applyFont="1" applyFill="1" applyBorder="1" applyAlignment="1">
      <alignment horizontal="left" vertical="center"/>
    </xf>
    <xf numFmtId="0" fontId="15" fillId="0" borderId="2" xfId="12" applyFont="1" applyFill="1" applyBorder="1" applyAlignment="1">
      <alignment horizontal="center" vertical="center" wrapText="1"/>
    </xf>
    <xf numFmtId="0" fontId="35" fillId="0" borderId="2" xfId="12" applyFill="1" applyBorder="1" applyAlignment="1">
      <alignment horizontal="center" vertical="center"/>
    </xf>
    <xf numFmtId="0" fontId="15" fillId="0" borderId="2" xfId="12" applyFont="1" applyFill="1" applyBorder="1" applyAlignment="1">
      <alignment horizontal="center"/>
    </xf>
    <xf numFmtId="0" fontId="35" fillId="0" borderId="2" xfId="12" applyFill="1" applyBorder="1" applyAlignment="1">
      <alignment horizontal="left" vertical="center"/>
    </xf>
    <xf numFmtId="164" fontId="11" fillId="15" borderId="2" xfId="0" applyNumberFormat="1" applyFont="1" applyFill="1" applyBorder="1" applyAlignment="1">
      <alignment vertical="center" wrapText="1"/>
    </xf>
    <xf numFmtId="0" fontId="0" fillId="0" borderId="2" xfId="0" applyFill="1" applyBorder="1" applyAlignment="1">
      <alignment horizontal="left" vertical="center" wrapText="1"/>
    </xf>
    <xf numFmtId="0" fontId="0" fillId="0" borderId="2"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Fill="1" applyBorder="1" applyAlignment="1">
      <alignment horizontal="left" vertical="top" wrapText="1"/>
    </xf>
    <xf numFmtId="0" fontId="9" fillId="9" borderId="2" xfId="0" applyFont="1" applyFill="1" applyBorder="1" applyAlignment="1">
      <alignment horizontal="left" wrapText="1"/>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0" fillId="4" borderId="2" xfId="0" applyNumberFormat="1" applyFill="1" applyBorder="1" applyAlignment="1">
      <alignment horizontal="center" vertical="center"/>
    </xf>
    <xf numFmtId="164" fontId="0" fillId="12" borderId="3" xfId="0" applyNumberFormat="1" applyFont="1" applyFill="1" applyBorder="1" applyAlignment="1">
      <alignment horizontal="right" vertical="center"/>
    </xf>
    <xf numFmtId="0" fontId="0" fillId="12" borderId="2" xfId="0" applyFill="1" applyBorder="1" applyAlignment="1">
      <alignment horizontal="left" vertical="top" wrapText="1"/>
    </xf>
    <xf numFmtId="164" fontId="0" fillId="12" borderId="2" xfId="0" applyNumberFormat="1" applyFill="1" applyBorder="1" applyAlignment="1">
      <alignment horizontal="right" vertical="center"/>
    </xf>
    <xf numFmtId="164" fontId="0" fillId="12" borderId="2" xfId="0" applyNumberFormat="1" applyFill="1" applyBorder="1"/>
    <xf numFmtId="165" fontId="0" fillId="12" borderId="2" xfId="0" applyNumberFormat="1" applyFont="1" applyFill="1" applyBorder="1" applyAlignment="1">
      <alignment horizontal="center" wrapText="1"/>
    </xf>
    <xf numFmtId="0" fontId="0" fillId="12" borderId="0" xfId="0" applyFill="1"/>
    <xf numFmtId="0" fontId="0" fillId="0" borderId="2" xfId="0" applyFill="1" applyBorder="1" applyAlignment="1">
      <alignment horizontal="left" vertical="center" wrapText="1"/>
    </xf>
    <xf numFmtId="0" fontId="0" fillId="0" borderId="2" xfId="0" applyFill="1" applyBorder="1" applyAlignment="1">
      <alignment horizontal="left" vertical="top" wrapText="1"/>
    </xf>
    <xf numFmtId="164" fontId="8" fillId="0" borderId="0" xfId="0" applyNumberFormat="1" applyFont="1"/>
    <xf numFmtId="0" fontId="0" fillId="0" borderId="2" xfId="0" applyFill="1" applyBorder="1" applyAlignment="1">
      <alignment horizontal="left" vertical="center" wrapText="1"/>
    </xf>
    <xf numFmtId="0" fontId="0" fillId="0" borderId="0" xfId="0" applyFill="1" applyBorder="1" applyAlignment="1">
      <alignment horizontal="left" wrapText="1"/>
    </xf>
    <xf numFmtId="0" fontId="37" fillId="0" borderId="0" xfId="0" applyFont="1"/>
    <xf numFmtId="0" fontId="0" fillId="0" borderId="2" xfId="0" applyFill="1" applyBorder="1" applyAlignment="1">
      <alignment horizontal="left" vertical="center" wrapText="1"/>
    </xf>
    <xf numFmtId="164" fontId="3" fillId="0" borderId="2" xfId="0" applyNumberFormat="1" applyFont="1" applyBorder="1" applyAlignment="1">
      <alignment horizontal="center" vertical="center" wrapText="1"/>
    </xf>
    <xf numFmtId="0" fontId="9" fillId="9" borderId="2" xfId="0" applyFont="1" applyFill="1" applyBorder="1" applyAlignment="1">
      <alignment horizontal="left" wrapText="1"/>
    </xf>
    <xf numFmtId="0" fontId="0" fillId="0" borderId="2" xfId="0" applyFill="1" applyBorder="1" applyAlignment="1">
      <alignment horizontal="left" vertical="center" wrapText="1"/>
    </xf>
    <xf numFmtId="0" fontId="0" fillId="0" borderId="2" xfId="0" applyFill="1" applyBorder="1" applyAlignment="1">
      <alignment horizontal="left" vertical="top" wrapText="1"/>
    </xf>
    <xf numFmtId="164" fontId="0" fillId="19" borderId="2" xfId="0" applyNumberFormat="1" applyFont="1" applyFill="1" applyBorder="1" applyAlignment="1">
      <alignment horizontal="right" vertical="center"/>
    </xf>
    <xf numFmtId="0" fontId="0" fillId="12" borderId="2" xfId="0"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7" xfId="0" applyBorder="1" applyAlignment="1">
      <alignment horizontal="left" vertical="center" wrapText="1"/>
    </xf>
    <xf numFmtId="0" fontId="0" fillId="9" borderId="2" xfId="0" applyFill="1" applyBorder="1" applyAlignment="1">
      <alignment horizontal="left" vertical="center" wrapText="1"/>
    </xf>
    <xf numFmtId="0" fontId="0" fillId="9"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0" fontId="9" fillId="9" borderId="2" xfId="0" applyFont="1" applyFill="1" applyBorder="1" applyAlignment="1">
      <alignment horizontal="left" wrapText="1"/>
    </xf>
    <xf numFmtId="0" fontId="0" fillId="9" borderId="2" xfId="0" applyFont="1" applyFill="1" applyBorder="1" applyAlignment="1">
      <alignment horizontal="left" wrapText="1"/>
    </xf>
    <xf numFmtId="0" fontId="0" fillId="0" borderId="2" xfId="0" applyFill="1" applyBorder="1" applyAlignment="1">
      <alignment horizontal="left" vertical="top" wrapText="1"/>
    </xf>
    <xf numFmtId="0" fontId="0" fillId="0" borderId="3" xfId="0" applyFill="1" applyBorder="1" applyAlignment="1">
      <alignment vertical="center" wrapText="1"/>
    </xf>
    <xf numFmtId="0" fontId="0" fillId="20" borderId="2" xfId="0" applyFill="1" applyBorder="1" applyAlignment="1">
      <alignment horizontal="left" wrapText="1"/>
    </xf>
    <xf numFmtId="0" fontId="0" fillId="20" borderId="2" xfId="0" applyFill="1" applyBorder="1" applyAlignment="1">
      <alignment horizontal="left" vertical="center" wrapText="1"/>
    </xf>
    <xf numFmtId="0" fontId="0" fillId="20" borderId="2" xfId="0" applyFill="1" applyBorder="1" applyAlignment="1">
      <alignment horizontal="left" vertical="top" wrapText="1"/>
    </xf>
    <xf numFmtId="165" fontId="0" fillId="20" borderId="2" xfId="0" applyNumberFormat="1" applyFont="1" applyFill="1" applyBorder="1" applyAlignment="1">
      <alignment horizontal="center" vertical="center" wrapText="1"/>
    </xf>
    <xf numFmtId="165" fontId="0" fillId="21" borderId="2" xfId="0" applyNumberFormat="1" applyFill="1" applyBorder="1" applyAlignment="1">
      <alignment horizontal="center" vertical="center" wrapText="1"/>
    </xf>
    <xf numFmtId="164" fontId="0" fillId="20" borderId="2" xfId="0" applyNumberFormat="1" applyFont="1" applyFill="1" applyBorder="1" applyAlignment="1">
      <alignment horizontal="right" vertical="center"/>
    </xf>
    <xf numFmtId="0" fontId="0" fillId="0" borderId="2" xfId="0" applyFill="1" applyBorder="1" applyAlignment="1">
      <alignment horizontal="left" vertical="center" wrapText="1"/>
    </xf>
    <xf numFmtId="0" fontId="0" fillId="0" borderId="2" xfId="0" applyFill="1" applyBorder="1" applyAlignment="1">
      <alignment horizontal="left" vertical="top" wrapText="1"/>
    </xf>
    <xf numFmtId="0" fontId="15" fillId="0" borderId="2" xfId="13" applyFont="1" applyFill="1" applyBorder="1"/>
    <xf numFmtId="0" fontId="38" fillId="0" borderId="2" xfId="13" applyFill="1" applyBorder="1"/>
    <xf numFmtId="164" fontId="0" fillId="3" borderId="2" xfId="0" applyNumberFormat="1" applyFill="1" applyBorder="1" applyAlignment="1">
      <alignment horizontal="center" vertical="center"/>
    </xf>
    <xf numFmtId="164" fontId="0" fillId="3" borderId="2" xfId="0" applyNumberFormat="1" applyFont="1" applyFill="1" applyBorder="1" applyAlignment="1">
      <alignment horizontal="center" vertical="center"/>
    </xf>
    <xf numFmtId="164" fontId="0" fillId="9" borderId="2" xfId="0" applyNumberFormat="1" applyFont="1" applyFill="1" applyBorder="1" applyAlignment="1">
      <alignment horizontal="center" vertical="center"/>
    </xf>
    <xf numFmtId="0" fontId="15" fillId="0" borderId="2" xfId="1" applyFill="1" applyBorder="1" applyAlignment="1">
      <alignment horizontal="center"/>
    </xf>
    <xf numFmtId="1" fontId="15" fillId="0" borderId="2" xfId="1" applyNumberFormat="1" applyFill="1" applyBorder="1" applyAlignment="1">
      <alignment horizontal="center"/>
    </xf>
    <xf numFmtId="0" fontId="15" fillId="0" borderId="2" xfId="1" applyFill="1" applyBorder="1"/>
    <xf numFmtId="164" fontId="15" fillId="0" borderId="2" xfId="1" applyNumberFormat="1" applyFont="1" applyFill="1" applyBorder="1" applyAlignment="1">
      <alignment horizontal="center"/>
    </xf>
    <xf numFmtId="0" fontId="15" fillId="0" borderId="2" xfId="1" applyFont="1" applyFill="1" applyBorder="1"/>
    <xf numFmtId="0" fontId="15" fillId="0" borderId="2" xfId="1" applyFill="1" applyBorder="1"/>
    <xf numFmtId="0" fontId="15" fillId="0" borderId="2" xfId="1" applyFill="1" applyBorder="1" applyAlignment="1">
      <alignment horizontal="center"/>
    </xf>
    <xf numFmtId="1" fontId="15" fillId="0" borderId="2" xfId="1" applyNumberFormat="1" applyFill="1" applyBorder="1" applyAlignment="1">
      <alignment horizontal="center"/>
    </xf>
    <xf numFmtId="0" fontId="15" fillId="0" borderId="2" xfId="1" applyFill="1" applyBorder="1" applyAlignment="1">
      <alignment horizontal="center"/>
    </xf>
    <xf numFmtId="0" fontId="15" fillId="0" borderId="2" xfId="1" applyFill="1" applyBorder="1"/>
    <xf numFmtId="164" fontId="15" fillId="0" borderId="2" xfId="1" applyNumberFormat="1" applyFont="1" applyFill="1" applyBorder="1" applyAlignment="1">
      <alignment horizontal="center"/>
    </xf>
    <xf numFmtId="164" fontId="0" fillId="11" borderId="2" xfId="0" applyNumberFormat="1" applyFont="1" applyFill="1" applyBorder="1" applyAlignment="1">
      <alignment horizontal="center" vertical="center"/>
    </xf>
    <xf numFmtId="164" fontId="0" fillId="0" borderId="2" xfId="0" applyNumberFormat="1" applyFont="1" applyBorder="1" applyAlignment="1">
      <alignment horizontal="center" vertical="center"/>
    </xf>
    <xf numFmtId="164" fontId="0" fillId="0" borderId="2" xfId="0" applyNumberFormat="1" applyFill="1" applyBorder="1" applyAlignment="1">
      <alignment horizontal="center" vertical="center"/>
    </xf>
    <xf numFmtId="164" fontId="0" fillId="0" borderId="2" xfId="0" applyNumberFormat="1" applyBorder="1" applyAlignment="1">
      <alignment horizontal="center" vertical="center"/>
    </xf>
    <xf numFmtId="0" fontId="38" fillId="0" borderId="0" xfId="13" applyFill="1" applyBorder="1"/>
    <xf numFmtId="0" fontId="15" fillId="0" borderId="0" xfId="1" applyFill="1" applyBorder="1"/>
    <xf numFmtId="0" fontId="15" fillId="0" borderId="0" xfId="13" applyFont="1" applyFill="1" applyBorder="1"/>
    <xf numFmtId="0" fontId="15" fillId="0" borderId="0" xfId="1" applyFill="1" applyBorder="1" applyAlignment="1">
      <alignment horizontal="center"/>
    </xf>
    <xf numFmtId="164" fontId="15" fillId="0" borderId="0" xfId="1" applyNumberFormat="1" applyFont="1" applyFill="1" applyBorder="1" applyAlignment="1">
      <alignment horizontal="center"/>
    </xf>
    <xf numFmtId="165" fontId="0" fillId="5" borderId="0" xfId="0" applyNumberFormat="1" applyFill="1" applyBorder="1" applyAlignment="1">
      <alignment horizontal="center" vertical="center" wrapText="1"/>
    </xf>
    <xf numFmtId="164" fontId="0" fillId="0" borderId="0" xfId="0" applyNumberFormat="1" applyFont="1" applyBorder="1" applyAlignment="1">
      <alignment horizontal="left" vertical="center"/>
    </xf>
    <xf numFmtId="0" fontId="0" fillId="3" borderId="7"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9" borderId="2" xfId="0" applyFill="1" applyBorder="1" applyAlignment="1">
      <alignment horizontal="left" vertical="center" wrapText="1"/>
    </xf>
    <xf numFmtId="0" fontId="9" fillId="9" borderId="2" xfId="0" applyFont="1" applyFill="1" applyBorder="1" applyAlignment="1">
      <alignment horizontal="left" wrapText="1"/>
    </xf>
    <xf numFmtId="0" fontId="0" fillId="0" borderId="2" xfId="0" applyFill="1" applyBorder="1" applyAlignment="1">
      <alignment horizontal="left" vertical="top" wrapText="1"/>
    </xf>
    <xf numFmtId="0" fontId="7" fillId="2" borderId="7" xfId="0" applyFont="1" applyFill="1" applyBorder="1" applyAlignment="1">
      <alignment horizontal="left" wrapText="1"/>
    </xf>
    <xf numFmtId="0" fontId="7" fillId="2" borderId="4" xfId="0" applyFont="1" applyFill="1" applyBorder="1" applyAlignment="1">
      <alignment horizontal="left" wrapText="1"/>
    </xf>
    <xf numFmtId="164" fontId="0" fillId="0" borderId="3" xfId="0" applyNumberFormat="1" applyFont="1" applyFill="1" applyBorder="1" applyAlignment="1">
      <alignment horizontal="right" vertical="center"/>
    </xf>
    <xf numFmtId="165" fontId="0" fillId="0" borderId="0" xfId="0" applyNumberFormat="1" applyFill="1" applyAlignment="1">
      <alignment horizontal="left" vertical="center"/>
    </xf>
    <xf numFmtId="164" fontId="0" fillId="0" borderId="2" xfId="0" applyNumberFormat="1" applyFont="1" applyFill="1" applyBorder="1" applyAlignment="1">
      <alignment horizontal="center" vertical="center"/>
    </xf>
    <xf numFmtId="164" fontId="1" fillId="0" borderId="2" xfId="0" applyNumberFormat="1" applyFont="1" applyFill="1" applyBorder="1" applyAlignment="1">
      <alignment horizontal="right" vertical="center"/>
    </xf>
    <xf numFmtId="165" fontId="4" fillId="0" borderId="2" xfId="0" applyNumberFormat="1" applyFont="1" applyFill="1" applyBorder="1" applyAlignment="1">
      <alignment horizontal="center" vertical="center" textRotation="180" wrapText="1"/>
    </xf>
    <xf numFmtId="0" fontId="0" fillId="0" borderId="0" xfId="0"/>
    <xf numFmtId="164" fontId="0" fillId="0" borderId="2" xfId="0" applyNumberFormat="1" applyFont="1" applyBorder="1" applyAlignment="1">
      <alignment horizontal="right" vertical="center"/>
    </xf>
    <xf numFmtId="164" fontId="0" fillId="0" borderId="2" xfId="0" applyNumberFormat="1" applyFill="1" applyBorder="1" applyAlignment="1">
      <alignment horizontal="right" vertical="center"/>
    </xf>
    <xf numFmtId="164" fontId="0" fillId="0" borderId="2" xfId="0" applyNumberFormat="1" applyFill="1" applyBorder="1" applyAlignment="1">
      <alignment horizontal="right" vertical="center" wrapText="1"/>
    </xf>
    <xf numFmtId="164" fontId="0" fillId="0" borderId="2" xfId="0" applyNumberFormat="1" applyFont="1" applyFill="1" applyBorder="1" applyAlignment="1">
      <alignment horizontal="right" vertical="center"/>
    </xf>
    <xf numFmtId="164" fontId="8" fillId="0" borderId="2" xfId="0" applyNumberFormat="1" applyFont="1" applyFill="1" applyBorder="1" applyAlignment="1">
      <alignment horizontal="right" vertical="center"/>
    </xf>
    <xf numFmtId="164" fontId="0" fillId="2" borderId="2" xfId="0" applyNumberFormat="1" applyFont="1" applyFill="1" applyBorder="1" applyAlignment="1">
      <alignment horizontal="right" vertical="center"/>
    </xf>
    <xf numFmtId="0" fontId="0" fillId="3" borderId="0" xfId="0" applyFill="1"/>
    <xf numFmtId="164" fontId="0" fillId="0" borderId="0" xfId="0" applyNumberFormat="1" applyFont="1" applyBorder="1" applyAlignment="1">
      <alignment horizontal="right" vertical="center"/>
    </xf>
    <xf numFmtId="164" fontId="0" fillId="0" borderId="0" xfId="0" applyNumberFormat="1" applyFont="1" applyFill="1" applyBorder="1" applyAlignment="1">
      <alignment horizontal="right" vertical="center"/>
    </xf>
    <xf numFmtId="164" fontId="0" fillId="3" borderId="0" xfId="0" applyNumberFormat="1" applyFont="1" applyFill="1" applyBorder="1" applyAlignment="1">
      <alignment horizontal="right" vertical="center"/>
    </xf>
    <xf numFmtId="164" fontId="0" fillId="3" borderId="2" xfId="0" applyNumberFormat="1" applyFill="1" applyBorder="1" applyAlignment="1">
      <alignment horizontal="right" vertical="center"/>
    </xf>
    <xf numFmtId="164" fontId="0" fillId="3" borderId="2" xfId="0" applyNumberFormat="1" applyFont="1" applyFill="1" applyBorder="1" applyAlignment="1">
      <alignment horizontal="right" vertical="center"/>
    </xf>
    <xf numFmtId="0" fontId="0" fillId="0" borderId="2" xfId="0" applyFill="1" applyBorder="1" applyAlignment="1">
      <alignment horizontal="left" wrapText="1"/>
    </xf>
    <xf numFmtId="164" fontId="0" fillId="4" borderId="2" xfId="0" applyNumberFormat="1" applyFill="1" applyBorder="1" applyAlignment="1">
      <alignment horizontal="right" vertical="center"/>
    </xf>
    <xf numFmtId="165" fontId="0" fillId="0" borderId="2" xfId="0" applyNumberFormat="1" applyFill="1" applyBorder="1" applyAlignment="1">
      <alignment horizontal="center" wrapText="1"/>
    </xf>
    <xf numFmtId="165" fontId="0" fillId="3" borderId="2" xfId="0" applyNumberFormat="1" applyFont="1" applyFill="1" applyBorder="1" applyAlignment="1">
      <alignment horizontal="center" wrapText="1"/>
    </xf>
    <xf numFmtId="165" fontId="0" fillId="0" borderId="2" xfId="0" applyNumberFormat="1" applyFont="1" applyFill="1" applyBorder="1" applyAlignment="1">
      <alignment horizontal="center" vertical="center" wrapText="1"/>
    </xf>
    <xf numFmtId="165" fontId="0" fillId="0" borderId="2" xfId="0" applyNumberFormat="1" applyFill="1" applyBorder="1" applyAlignment="1">
      <alignment horizontal="center" vertical="center" wrapText="1"/>
    </xf>
    <xf numFmtId="0" fontId="0" fillId="0" borderId="2" xfId="0" applyFill="1" applyBorder="1" applyAlignment="1">
      <alignment horizontal="left" vertical="center" wrapText="1"/>
    </xf>
    <xf numFmtId="165" fontId="0" fillId="5" borderId="2" xfId="0" applyNumberFormat="1" applyFill="1" applyBorder="1" applyAlignment="1">
      <alignment horizontal="center" vertical="center" wrapText="1"/>
    </xf>
    <xf numFmtId="0" fontId="0" fillId="5" borderId="2" xfId="0" applyFill="1" applyBorder="1" applyAlignment="1">
      <alignment horizontal="center" vertical="center" wrapText="1"/>
    </xf>
    <xf numFmtId="164" fontId="0" fillId="9" borderId="2" xfId="0" applyNumberFormat="1" applyFill="1" applyBorder="1" applyAlignment="1">
      <alignment horizontal="right" vertical="center"/>
    </xf>
    <xf numFmtId="164" fontId="0" fillId="9" borderId="2" xfId="0" applyNumberFormat="1" applyFont="1" applyFill="1" applyBorder="1" applyAlignment="1">
      <alignment horizontal="right" vertical="center"/>
    </xf>
    <xf numFmtId="0" fontId="0" fillId="3" borderId="2" xfId="0" applyFill="1" applyBorder="1" applyAlignment="1">
      <alignment horizontal="left" vertical="center" wrapText="1"/>
    </xf>
    <xf numFmtId="0" fontId="0" fillId="0" borderId="2" xfId="0" applyFill="1" applyBorder="1" applyAlignment="1">
      <alignment horizontal="center" vertical="center" wrapText="1"/>
    </xf>
    <xf numFmtId="0" fontId="0" fillId="0" borderId="0" xfId="0" applyFont="1" applyFill="1"/>
    <xf numFmtId="164" fontId="0" fillId="11" borderId="2" xfId="0" applyNumberFormat="1" applyFont="1" applyFill="1" applyBorder="1" applyAlignment="1">
      <alignment horizontal="right" vertical="center"/>
    </xf>
    <xf numFmtId="164" fontId="0" fillId="0" borderId="2" xfId="0" applyNumberFormat="1" applyFont="1" applyBorder="1" applyAlignment="1">
      <alignment horizontal="left" vertical="center"/>
    </xf>
    <xf numFmtId="164" fontId="0" fillId="0" borderId="2" xfId="0" applyNumberFormat="1" applyFont="1" applyFill="1" applyBorder="1" applyAlignment="1">
      <alignment horizontal="left" vertical="center"/>
    </xf>
    <xf numFmtId="164" fontId="0" fillId="3" borderId="2" xfId="0" applyNumberFormat="1" applyFont="1" applyFill="1" applyBorder="1" applyAlignment="1">
      <alignment horizontal="left" vertical="center"/>
    </xf>
    <xf numFmtId="164" fontId="0" fillId="3" borderId="2" xfId="0" applyNumberFormat="1" applyFont="1" applyFill="1" applyBorder="1" applyAlignment="1">
      <alignment horizontal="center" vertical="center"/>
    </xf>
    <xf numFmtId="164" fontId="0" fillId="0" borderId="2" xfId="0" applyNumberFormat="1" applyFont="1" applyBorder="1" applyAlignment="1">
      <alignment horizontal="center" vertical="center"/>
    </xf>
    <xf numFmtId="164" fontId="0" fillId="0" borderId="2" xfId="0" applyNumberFormat="1" applyFill="1" applyBorder="1" applyAlignment="1">
      <alignment horizontal="center" vertical="center"/>
    </xf>
    <xf numFmtId="164" fontId="0" fillId="0" borderId="2" xfId="0" applyNumberFormat="1" applyBorder="1" applyAlignment="1">
      <alignment horizontal="center" vertical="center"/>
    </xf>
    <xf numFmtId="0" fontId="9" fillId="9" borderId="4" xfId="0" applyFont="1" applyFill="1" applyBorder="1" applyAlignment="1">
      <alignment horizontal="left" wrapText="1"/>
    </xf>
    <xf numFmtId="0" fontId="9" fillId="9" borderId="7" xfId="0" applyFont="1" applyFill="1" applyBorder="1" applyAlignment="1">
      <alignment horizontal="left" wrapText="1"/>
    </xf>
    <xf numFmtId="0" fontId="0" fillId="0" borderId="4" xfId="0" applyFill="1" applyBorder="1" applyAlignment="1">
      <alignment wrapText="1"/>
    </xf>
    <xf numFmtId="0" fontId="0" fillId="0" borderId="7" xfId="0" applyFill="1" applyBorder="1" applyAlignment="1">
      <alignment wrapText="1"/>
    </xf>
    <xf numFmtId="0" fontId="0" fillId="0" borderId="4" xfId="0" applyFont="1" applyFill="1" applyBorder="1" applyAlignment="1">
      <alignment horizontal="left" wrapText="1"/>
    </xf>
    <xf numFmtId="0" fontId="0" fillId="0" borderId="7" xfId="0" applyFont="1" applyFill="1" applyBorder="1" applyAlignment="1">
      <alignment horizontal="left" wrapText="1"/>
    </xf>
    <xf numFmtId="0" fontId="3" fillId="0" borderId="2" xfId="0" applyFont="1" applyBorder="1" applyAlignment="1">
      <alignment horizontal="center" vertical="center" wrapText="1"/>
    </xf>
    <xf numFmtId="164" fontId="0" fillId="0" borderId="3"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0" fillId="9" borderId="2" xfId="0" applyNumberFormat="1" applyFill="1" applyBorder="1" applyAlignment="1">
      <alignment horizontal="center" vertical="center"/>
    </xf>
    <xf numFmtId="164" fontId="0" fillId="0" borderId="2" xfId="0" applyNumberFormat="1" applyFill="1" applyBorder="1" applyAlignment="1">
      <alignment horizontal="center" vertical="center" wrapText="1"/>
    </xf>
    <xf numFmtId="165" fontId="0" fillId="0" borderId="0" xfId="0" applyNumberFormat="1" applyAlignment="1">
      <alignment horizontal="center" vertical="center"/>
    </xf>
    <xf numFmtId="164" fontId="0" fillId="20" borderId="2" xfId="0" applyNumberFormat="1" applyFont="1" applyFill="1" applyBorder="1" applyAlignment="1">
      <alignment horizontal="center" vertical="center"/>
    </xf>
    <xf numFmtId="0" fontId="0" fillId="22" borderId="1" xfId="0" applyFill="1" applyBorder="1" applyAlignment="1">
      <alignment horizontal="center" vertical="center" wrapText="1"/>
    </xf>
    <xf numFmtId="164" fontId="0" fillId="22" borderId="3" xfId="0" applyNumberFormat="1" applyFont="1" applyFill="1" applyBorder="1" applyAlignment="1">
      <alignment horizontal="center" vertical="center"/>
    </xf>
    <xf numFmtId="164" fontId="0" fillId="22" borderId="2" xfId="0" applyNumberFormat="1" applyFont="1" applyFill="1" applyBorder="1" applyAlignment="1">
      <alignment horizontal="center" vertical="center"/>
    </xf>
    <xf numFmtId="164" fontId="1" fillId="22" borderId="2" xfId="0" applyNumberFormat="1" applyFont="1" applyFill="1" applyBorder="1" applyAlignment="1">
      <alignment horizontal="center" vertical="center"/>
    </xf>
    <xf numFmtId="164" fontId="0" fillId="23" borderId="2" xfId="0" applyNumberFormat="1" applyFill="1" applyBorder="1" applyAlignment="1">
      <alignment horizontal="center" vertical="center"/>
    </xf>
    <xf numFmtId="164" fontId="0" fillId="22" borderId="2" xfId="0" applyNumberFormat="1" applyFill="1" applyBorder="1" applyAlignment="1">
      <alignment horizontal="center" vertical="center" wrapText="1"/>
    </xf>
    <xf numFmtId="164" fontId="0" fillId="23" borderId="2" xfId="0" applyNumberFormat="1" applyFont="1" applyFill="1" applyBorder="1" applyAlignment="1">
      <alignment horizontal="center" vertical="center"/>
    </xf>
    <xf numFmtId="165" fontId="0" fillId="22" borderId="0" xfId="0" applyNumberFormat="1" applyFill="1" applyAlignment="1">
      <alignment horizontal="center" vertical="center"/>
    </xf>
    <xf numFmtId="165" fontId="9" fillId="0" borderId="2" xfId="0" applyNumberFormat="1" applyFont="1" applyBorder="1" applyAlignment="1">
      <alignment horizontal="center" vertical="center" wrapText="1"/>
    </xf>
    <xf numFmtId="165" fontId="9" fillId="22" borderId="2" xfId="0" applyNumberFormat="1" applyFont="1" applyFill="1" applyBorder="1" applyAlignment="1">
      <alignment horizontal="center" vertical="center" wrapText="1"/>
    </xf>
    <xf numFmtId="165" fontId="18" fillId="9" borderId="2" xfId="0" applyNumberFormat="1" applyFont="1" applyFill="1" applyBorder="1" applyAlignment="1">
      <alignment horizontal="left" vertical="center" wrapText="1"/>
    </xf>
    <xf numFmtId="0" fontId="18" fillId="9" borderId="2" xfId="0" applyFont="1" applyFill="1" applyBorder="1" applyAlignment="1">
      <alignment horizontal="left" wrapText="1"/>
    </xf>
    <xf numFmtId="0" fontId="0" fillId="24" borderId="2" xfId="0" applyFill="1" applyBorder="1" applyAlignment="1">
      <alignment horizontal="left" wrapText="1"/>
    </xf>
    <xf numFmtId="0" fontId="0" fillId="3" borderId="7" xfId="0" applyFill="1" applyBorder="1" applyAlignment="1">
      <alignment vertical="center" wrapText="1"/>
    </xf>
    <xf numFmtId="0" fontId="0" fillId="3" borderId="2" xfId="0" applyFill="1" applyBorder="1" applyAlignment="1">
      <alignment vertical="center" wrapText="1"/>
    </xf>
    <xf numFmtId="0" fontId="0" fillId="9" borderId="2" xfId="0" applyFill="1" applyBorder="1" applyAlignment="1">
      <alignment horizontal="center" vertical="center" wrapText="1"/>
    </xf>
    <xf numFmtId="0" fontId="0" fillId="3" borderId="2" xfId="0" applyFill="1" applyBorder="1" applyAlignment="1">
      <alignment horizontal="center" vertical="center" wrapText="1"/>
    </xf>
    <xf numFmtId="0" fontId="9" fillId="9"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164" fontId="0" fillId="22" borderId="2" xfId="0" applyNumberFormat="1" applyFill="1" applyBorder="1" applyAlignment="1">
      <alignment horizontal="right" vertical="center" wrapText="1"/>
    </xf>
    <xf numFmtId="0" fontId="0" fillId="3" borderId="2" xfId="0" applyFill="1" applyBorder="1" applyAlignment="1">
      <alignment horizontal="center" wrapText="1"/>
    </xf>
    <xf numFmtId="164" fontId="0" fillId="22" borderId="2" xfId="0" applyNumberFormat="1" applyFont="1" applyFill="1" applyBorder="1" applyAlignment="1">
      <alignment horizontal="right" vertical="center"/>
    </xf>
    <xf numFmtId="165" fontId="10" fillId="24" borderId="2" xfId="0" applyNumberFormat="1" applyFont="1" applyFill="1" applyBorder="1" applyAlignment="1">
      <alignment horizontal="center" vertical="center" wrapText="1"/>
    </xf>
    <xf numFmtId="0" fontId="9" fillId="24" borderId="2" xfId="0" applyFont="1" applyFill="1" applyBorder="1" applyAlignment="1">
      <alignment horizontal="left" vertical="center" wrapText="1"/>
    </xf>
    <xf numFmtId="165" fontId="18" fillId="24" borderId="2" xfId="0" applyNumberFormat="1" applyFont="1" applyFill="1" applyBorder="1" applyAlignment="1">
      <alignment horizontal="center" vertical="center" wrapText="1"/>
    </xf>
    <xf numFmtId="0" fontId="9" fillId="25" borderId="2" xfId="0" applyFont="1" applyFill="1" applyBorder="1" applyAlignment="1">
      <alignment horizontal="left" vertical="center" wrapText="1"/>
    </xf>
    <xf numFmtId="164" fontId="0" fillId="24" borderId="2" xfId="0" applyNumberFormat="1" applyFill="1" applyBorder="1" applyAlignment="1">
      <alignment horizontal="center" vertical="center"/>
    </xf>
    <xf numFmtId="0" fontId="10" fillId="24" borderId="2" xfId="0" applyFont="1" applyFill="1" applyBorder="1" applyAlignment="1">
      <alignment horizontal="center" vertical="center" wrapText="1"/>
    </xf>
    <xf numFmtId="0" fontId="0" fillId="24" borderId="2" xfId="0" applyFill="1" applyBorder="1" applyAlignment="1">
      <alignment vertical="center" wrapText="1"/>
    </xf>
    <xf numFmtId="0" fontId="0" fillId="24" borderId="2" xfId="0" applyFill="1" applyBorder="1" applyAlignment="1">
      <alignment horizontal="center" vertical="center" wrapText="1"/>
    </xf>
    <xf numFmtId="0" fontId="0" fillId="24" borderId="2" xfId="0" applyFill="1" applyBorder="1" applyAlignment="1">
      <alignment wrapText="1"/>
    </xf>
    <xf numFmtId="165" fontId="0" fillId="24" borderId="2" xfId="0" applyNumberFormat="1" applyFill="1" applyBorder="1" applyAlignment="1">
      <alignment horizontal="center" vertical="center" wrapText="1"/>
    </xf>
    <xf numFmtId="165" fontId="0" fillId="25" borderId="2" xfId="0" applyNumberFormat="1" applyFill="1" applyBorder="1" applyAlignment="1">
      <alignment horizontal="center" vertical="center" wrapText="1"/>
    </xf>
    <xf numFmtId="164" fontId="0" fillId="24" borderId="2" xfId="0" applyNumberFormat="1" applyFill="1" applyBorder="1" applyAlignment="1">
      <alignment horizontal="center" vertical="center" wrapText="1"/>
    </xf>
    <xf numFmtId="164" fontId="0" fillId="0" borderId="0" xfId="0" applyNumberFormat="1" applyFont="1" applyFill="1" applyBorder="1" applyAlignment="1">
      <alignment horizontal="left" vertical="center"/>
    </xf>
    <xf numFmtId="0" fontId="0" fillId="0" borderId="0" xfId="0" applyFont="1" applyBorder="1"/>
    <xf numFmtId="164" fontId="0" fillId="0" borderId="0" xfId="0" applyNumberFormat="1" applyFill="1" applyBorder="1" applyAlignment="1">
      <alignment horizontal="left" vertical="center"/>
    </xf>
    <xf numFmtId="0" fontId="0" fillId="0" borderId="2" xfId="0" applyFont="1" applyFill="1" applyBorder="1"/>
    <xf numFmtId="0" fontId="0" fillId="0" borderId="0" xfId="0" applyFont="1" applyFill="1" applyBorder="1"/>
    <xf numFmtId="0" fontId="0" fillId="0" borderId="2" xfId="0" applyFill="1" applyBorder="1" applyAlignment="1">
      <alignment horizontal="left" vertical="center" wrapText="1"/>
    </xf>
    <xf numFmtId="0" fontId="0" fillId="0" borderId="2" xfId="0" applyFill="1" applyBorder="1" applyAlignment="1">
      <alignment horizontal="center" vertical="center" wrapText="1"/>
    </xf>
    <xf numFmtId="165" fontId="0" fillId="0" borderId="0" xfId="0" applyNumberFormat="1"/>
    <xf numFmtId="165" fontId="0" fillId="0" borderId="0" xfId="0" applyNumberFormat="1" applyAlignment="1">
      <alignment horizontal="center"/>
    </xf>
    <xf numFmtId="0" fontId="1" fillId="0" borderId="2" xfId="0" applyFont="1" applyBorder="1"/>
    <xf numFmtId="0" fontId="0" fillId="0" borderId="2" xfId="0" applyBorder="1"/>
    <xf numFmtId="165" fontId="0" fillId="0" borderId="2" xfId="0" applyNumberFormat="1" applyBorder="1" applyAlignment="1">
      <alignment horizontal="center"/>
    </xf>
    <xf numFmtId="0" fontId="0" fillId="22" borderId="2" xfId="0" applyFill="1" applyBorder="1" applyAlignment="1">
      <alignment vertical="center" wrapText="1"/>
    </xf>
    <xf numFmtId="0" fontId="0" fillId="22" borderId="2" xfId="0" applyFill="1" applyBorder="1" applyAlignment="1">
      <alignment wrapText="1"/>
    </xf>
    <xf numFmtId="0" fontId="0" fillId="22" borderId="2" xfId="0" applyFill="1" applyBorder="1" applyAlignment="1">
      <alignment horizontal="center" wrapText="1"/>
    </xf>
    <xf numFmtId="165" fontId="0" fillId="22" borderId="2" xfId="0" applyNumberFormat="1" applyFill="1" applyBorder="1" applyAlignment="1">
      <alignment horizontal="center" vertical="center" wrapText="1"/>
    </xf>
    <xf numFmtId="165" fontId="0" fillId="26" borderId="2" xfId="0" applyNumberFormat="1" applyFill="1" applyBorder="1" applyAlignment="1">
      <alignment horizontal="center" vertical="center" wrapText="1"/>
    </xf>
    <xf numFmtId="0" fontId="0" fillId="0" borderId="1" xfId="0" applyFill="1" applyBorder="1" applyAlignment="1">
      <alignment horizontal="center" vertical="center" wrapText="1"/>
    </xf>
    <xf numFmtId="165" fontId="9" fillId="0" borderId="2" xfId="0" applyNumberFormat="1" applyFont="1" applyFill="1" applyBorder="1" applyAlignment="1">
      <alignment horizontal="center" vertical="center" wrapText="1"/>
    </xf>
    <xf numFmtId="164" fontId="0" fillId="0" borderId="3"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xf>
    <xf numFmtId="165" fontId="0" fillId="0" borderId="0" xfId="0" applyNumberFormat="1" applyFill="1" applyAlignment="1">
      <alignment horizontal="center" vertical="center"/>
    </xf>
    <xf numFmtId="165" fontId="0" fillId="19" borderId="2" xfId="0" applyNumberFormat="1" applyFill="1" applyBorder="1" applyAlignment="1">
      <alignment horizontal="center"/>
    </xf>
    <xf numFmtId="164" fontId="0" fillId="20" borderId="2" xfId="0" applyNumberFormat="1" applyFill="1" applyBorder="1" applyAlignment="1">
      <alignment horizontal="center" vertical="center"/>
    </xf>
    <xf numFmtId="0" fontId="1" fillId="0" borderId="2" xfId="0" applyFont="1" applyBorder="1" applyAlignment="1">
      <alignment horizontal="center"/>
    </xf>
    <xf numFmtId="165" fontId="0" fillId="0" borderId="2" xfId="0" applyNumberFormat="1" applyFill="1" applyBorder="1" applyAlignment="1">
      <alignment horizontal="center"/>
    </xf>
    <xf numFmtId="164" fontId="0" fillId="22" borderId="2" xfId="0" applyNumberFormat="1" applyFill="1" applyBorder="1" applyAlignment="1">
      <alignment horizontal="right" vertical="center"/>
    </xf>
    <xf numFmtId="0" fontId="0" fillId="22" borderId="7" xfId="0" applyFill="1" applyBorder="1" applyAlignment="1">
      <alignment wrapText="1"/>
    </xf>
    <xf numFmtId="0" fontId="0" fillId="0" borderId="2" xfId="0" applyFont="1" applyBorder="1"/>
    <xf numFmtId="0" fontId="0" fillId="22" borderId="2" xfId="0" applyFill="1" applyBorder="1" applyAlignment="1">
      <alignment horizontal="left" wrapText="1"/>
    </xf>
    <xf numFmtId="0" fontId="0" fillId="22" borderId="2" xfId="0" applyFill="1" applyBorder="1" applyAlignment="1">
      <alignment horizontal="left" vertical="center" wrapText="1"/>
    </xf>
    <xf numFmtId="0" fontId="0" fillId="22" borderId="2" xfId="0" applyFill="1" applyBorder="1" applyAlignment="1">
      <alignment horizontal="center" vertical="center" wrapText="1"/>
    </xf>
    <xf numFmtId="165" fontId="0" fillId="22" borderId="2" xfId="0" applyNumberFormat="1" applyFont="1" applyFill="1" applyBorder="1" applyAlignment="1">
      <alignment horizontal="center" vertical="center" wrapText="1"/>
    </xf>
    <xf numFmtId="0" fontId="37" fillId="0" borderId="0" xfId="0" applyFont="1" applyFill="1"/>
    <xf numFmtId="0" fontId="0" fillId="22" borderId="2" xfId="0" applyFill="1" applyBorder="1" applyAlignment="1">
      <alignment horizontal="left" vertical="top" wrapText="1"/>
    </xf>
    <xf numFmtId="0" fontId="0" fillId="22" borderId="2" xfId="0" applyFill="1" applyBorder="1" applyAlignment="1">
      <alignment horizontal="left"/>
    </xf>
    <xf numFmtId="0" fontId="0" fillId="22" borderId="2" xfId="0" applyFill="1" applyBorder="1"/>
    <xf numFmtId="0" fontId="0" fillId="22" borderId="2" xfId="0" applyFont="1" applyFill="1" applyBorder="1"/>
    <xf numFmtId="164" fontId="0" fillId="27" borderId="2" xfId="0" applyNumberFormat="1" applyFill="1" applyBorder="1" applyAlignment="1">
      <alignment horizontal="center" vertical="center"/>
    </xf>
    <xf numFmtId="164" fontId="0" fillId="0" borderId="3" xfId="0" applyNumberFormat="1" applyFill="1" applyBorder="1" applyAlignment="1">
      <alignment horizontal="center" vertical="center"/>
    </xf>
    <xf numFmtId="0" fontId="0" fillId="9" borderId="2" xfId="0" applyFill="1" applyBorder="1" applyAlignment="1">
      <alignment horizontal="left" vertical="center" wrapText="1"/>
    </xf>
    <xf numFmtId="0" fontId="0" fillId="0" borderId="2" xfId="0" applyFill="1" applyBorder="1" applyAlignment="1">
      <alignment horizontal="left" vertical="center" wrapText="1"/>
    </xf>
    <xf numFmtId="0" fontId="3" fillId="0" borderId="2" xfId="0" applyFont="1" applyBorder="1" applyAlignment="1">
      <alignment horizontal="center" vertical="center" wrapText="1"/>
    </xf>
    <xf numFmtId="0" fontId="0" fillId="0" borderId="2" xfId="0" applyFill="1" applyBorder="1" applyAlignment="1">
      <alignment horizontal="center" vertical="center" wrapText="1"/>
    </xf>
    <xf numFmtId="0" fontId="9" fillId="9" borderId="2" xfId="0" applyFont="1" applyFill="1" applyBorder="1" applyAlignment="1">
      <alignment horizontal="left" wrapText="1"/>
    </xf>
    <xf numFmtId="0" fontId="0" fillId="0" borderId="2" xfId="0" applyFill="1" applyBorder="1" applyAlignment="1">
      <alignment horizontal="left" vertical="top" wrapText="1"/>
    </xf>
    <xf numFmtId="0" fontId="0" fillId="0" borderId="2" xfId="0" applyFill="1" applyBorder="1" applyAlignment="1">
      <alignment horizontal="center" vertical="center" wrapText="1"/>
    </xf>
    <xf numFmtId="0" fontId="0" fillId="20" borderId="2" xfId="0" applyFill="1" applyBorder="1" applyAlignment="1">
      <alignment wrapText="1"/>
    </xf>
    <xf numFmtId="0" fontId="0" fillId="28" borderId="2" xfId="0" applyFill="1" applyBorder="1" applyAlignment="1">
      <alignment horizontal="left" wrapText="1"/>
    </xf>
    <xf numFmtId="0" fontId="0" fillId="28" borderId="2" xfId="0" applyFill="1" applyBorder="1" applyAlignment="1">
      <alignment horizontal="left" vertical="center" wrapText="1"/>
    </xf>
    <xf numFmtId="165" fontId="0" fillId="28" borderId="2" xfId="0" applyNumberFormat="1" applyFont="1" applyFill="1" applyBorder="1" applyAlignment="1">
      <alignment horizontal="center" vertical="center" wrapText="1"/>
    </xf>
    <xf numFmtId="165" fontId="0" fillId="28" borderId="2" xfId="0" applyNumberFormat="1" applyFill="1" applyBorder="1" applyAlignment="1">
      <alignment horizontal="center" vertical="center" wrapText="1"/>
    </xf>
    <xf numFmtId="164" fontId="0" fillId="28" borderId="2" xfId="0" applyNumberFormat="1" applyFont="1" applyFill="1" applyBorder="1" applyAlignment="1">
      <alignment horizontal="center" vertical="center"/>
    </xf>
    <xf numFmtId="164" fontId="0" fillId="28" borderId="2" xfId="0" applyNumberFormat="1" applyFont="1" applyFill="1" applyBorder="1" applyAlignment="1">
      <alignment horizontal="right" vertical="center"/>
    </xf>
    <xf numFmtId="0" fontId="11" fillId="0" borderId="2" xfId="0" applyFont="1" applyBorder="1" applyAlignment="1">
      <alignment horizontal="center" vertical="center" wrapText="1"/>
    </xf>
    <xf numFmtId="0" fontId="12" fillId="0" borderId="2" xfId="0" applyFont="1" applyBorder="1" applyAlignment="1">
      <alignment wrapText="1"/>
    </xf>
    <xf numFmtId="0" fontId="0" fillId="0" borderId="2" xfId="0" applyFill="1" applyBorder="1" applyAlignment="1">
      <alignment horizontal="center" vertical="center" wrapText="1"/>
    </xf>
    <xf numFmtId="0" fontId="9" fillId="9" borderId="2" xfId="0" applyFont="1" applyFill="1" applyBorder="1" applyAlignment="1">
      <alignment horizontal="left" wrapText="1"/>
    </xf>
    <xf numFmtId="0" fontId="0" fillId="0" borderId="2" xfId="0" applyFill="1" applyBorder="1" applyAlignment="1">
      <alignment horizontal="left" vertical="top" wrapText="1"/>
    </xf>
    <xf numFmtId="0" fontId="0" fillId="0" borderId="2" xfId="0" applyBorder="1" applyAlignment="1">
      <alignment horizontal="center" vertical="center"/>
    </xf>
    <xf numFmtId="0" fontId="0" fillId="0" borderId="2" xfId="0" applyFill="1" applyBorder="1" applyAlignment="1">
      <alignment horizontal="center" vertical="center"/>
    </xf>
    <xf numFmtId="0" fontId="39" fillId="0" borderId="2" xfId="0" applyFont="1" applyBorder="1" applyAlignment="1">
      <alignment horizontal="center" vertical="center" wrapText="1"/>
    </xf>
    <xf numFmtId="164" fontId="0" fillId="28" borderId="2" xfId="0" applyNumberFormat="1" applyFill="1" applyBorder="1" applyAlignment="1">
      <alignment horizontal="center" vertical="center"/>
    </xf>
    <xf numFmtId="0" fontId="0" fillId="28" borderId="2" xfId="0" applyFill="1" applyBorder="1" applyAlignment="1">
      <alignment horizontal="center" vertical="center" wrapText="1"/>
    </xf>
    <xf numFmtId="164" fontId="0" fillId="28" borderId="2" xfId="0" applyNumberFormat="1" applyFill="1" applyBorder="1" applyAlignment="1">
      <alignment horizontal="center" vertical="center" wrapText="1"/>
    </xf>
    <xf numFmtId="164" fontId="0" fillId="28" borderId="2" xfId="0" applyNumberFormat="1" applyFont="1" applyFill="1" applyBorder="1" applyAlignment="1">
      <alignment horizontal="center" vertical="center" wrapText="1"/>
    </xf>
    <xf numFmtId="0" fontId="41" fillId="0" borderId="0" xfId="0" applyFont="1"/>
    <xf numFmtId="0" fontId="0" fillId="0" borderId="2" xfId="0" applyFill="1" applyBorder="1" applyAlignment="1">
      <alignment horizontal="center" vertical="center" wrapText="1"/>
    </xf>
    <xf numFmtId="0" fontId="0" fillId="0" borderId="2" xfId="0" applyFill="1" applyBorder="1" applyAlignment="1">
      <alignment horizontal="left" vertical="top" wrapText="1"/>
    </xf>
    <xf numFmtId="165" fontId="0" fillId="20" borderId="2" xfId="0" applyNumberFormat="1" applyFont="1" applyFill="1" applyBorder="1" applyAlignment="1">
      <alignment horizontal="center" vertical="center"/>
    </xf>
    <xf numFmtId="165" fontId="0" fillId="0" borderId="0" xfId="0" applyNumberFormat="1" applyAlignment="1">
      <alignment horizontal="center" wrapText="1"/>
    </xf>
    <xf numFmtId="164" fontId="9" fillId="0" borderId="0" xfId="0" applyNumberFormat="1" applyFont="1" applyAlignment="1">
      <alignment horizontal="center"/>
    </xf>
    <xf numFmtId="0" fontId="0" fillId="29" borderId="2" xfId="0" applyFill="1" applyBorder="1" applyAlignment="1">
      <alignment horizontal="left" vertical="center" wrapText="1"/>
    </xf>
    <xf numFmtId="0" fontId="0" fillId="29" borderId="2" xfId="0" applyFill="1" applyBorder="1" applyAlignment="1">
      <alignment horizontal="left" wrapText="1"/>
    </xf>
    <xf numFmtId="165" fontId="0" fillId="29" borderId="2" xfId="0" applyNumberFormat="1" applyFont="1" applyFill="1" applyBorder="1" applyAlignment="1">
      <alignment horizontal="center" vertical="center" wrapText="1"/>
    </xf>
    <xf numFmtId="165" fontId="0" fillId="29" borderId="2" xfId="0" applyNumberFormat="1" applyFill="1" applyBorder="1" applyAlignment="1">
      <alignment horizontal="center" vertical="center" wrapText="1"/>
    </xf>
    <xf numFmtId="164" fontId="0" fillId="29" borderId="2" xfId="0" applyNumberFormat="1" applyFont="1" applyFill="1" applyBorder="1" applyAlignment="1">
      <alignment horizontal="center" vertical="center"/>
    </xf>
    <xf numFmtId="164" fontId="0" fillId="29" borderId="2" xfId="0" applyNumberFormat="1" applyFont="1" applyFill="1" applyBorder="1" applyAlignment="1">
      <alignment horizontal="right" vertical="center"/>
    </xf>
    <xf numFmtId="165" fontId="0" fillId="0" borderId="2" xfId="0" applyNumberFormat="1" applyBorder="1" applyAlignment="1">
      <alignment horizontal="center"/>
    </xf>
    <xf numFmtId="165" fontId="0" fillId="0" borderId="2" xfId="0" applyNumberFormat="1" applyBorder="1" applyAlignment="1">
      <alignment horizontal="center"/>
    </xf>
    <xf numFmtId="165" fontId="0" fillId="0" borderId="2" xfId="0" applyNumberFormat="1" applyBorder="1" applyAlignment="1">
      <alignment horizontal="center"/>
    </xf>
    <xf numFmtId="165" fontId="0" fillId="0" borderId="2" xfId="0" applyNumberFormat="1" applyBorder="1" applyAlignment="1">
      <alignment horizontal="center"/>
    </xf>
    <xf numFmtId="0" fontId="0" fillId="3" borderId="4" xfId="0"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4" xfId="0" applyFill="1" applyBorder="1" applyAlignment="1">
      <alignment horizontal="center" vertical="top" wrapText="1"/>
    </xf>
    <xf numFmtId="0" fontId="0" fillId="0" borderId="7" xfId="0" applyBorder="1" applyAlignment="1">
      <alignment horizontal="center" vertical="top" wrapText="1"/>
    </xf>
    <xf numFmtId="0" fontId="2" fillId="0" borderId="4"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7" xfId="0" applyFill="1" applyBorder="1" applyAlignment="1">
      <alignment horizontal="left" vertical="center" wrapText="1"/>
    </xf>
    <xf numFmtId="0" fontId="11" fillId="0" borderId="2" xfId="0" applyFont="1" applyBorder="1" applyAlignment="1">
      <alignment horizontal="center" vertical="center" wrapText="1"/>
    </xf>
    <xf numFmtId="0" fontId="12" fillId="0" borderId="2" xfId="0" applyFont="1" applyBorder="1" applyAlignment="1">
      <alignment wrapText="1"/>
    </xf>
    <xf numFmtId="0" fontId="3"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4" xfId="0" applyFill="1" applyBorder="1" applyAlignment="1">
      <alignment horizontal="center" vertical="center" wrapText="1"/>
    </xf>
    <xf numFmtId="164" fontId="3" fillId="0" borderId="2" xfId="0" applyNumberFormat="1" applyFont="1" applyBorder="1" applyAlignment="1">
      <alignment horizontal="center" vertical="center" wrapText="1"/>
    </xf>
    <xf numFmtId="0" fontId="0" fillId="9" borderId="2" xfId="0" applyFill="1" applyBorder="1" applyAlignment="1">
      <alignment horizontal="left" vertical="center" wrapText="1"/>
    </xf>
    <xf numFmtId="0" fontId="0" fillId="9"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Font="1" applyFill="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Fill="1" applyBorder="1" applyAlignment="1">
      <alignment horizontal="center" vertical="center" wrapText="1"/>
    </xf>
    <xf numFmtId="0" fontId="0" fillId="12" borderId="2" xfId="0" applyFill="1" applyBorder="1" applyAlignment="1">
      <alignment horizontal="left" vertical="center" wrapText="1"/>
    </xf>
    <xf numFmtId="0" fontId="0" fillId="12" borderId="2" xfId="0" applyFont="1" applyFill="1" applyBorder="1" applyAlignment="1">
      <alignment horizontal="left" vertical="center" wrapText="1"/>
    </xf>
    <xf numFmtId="0" fontId="9" fillId="9" borderId="2" xfId="0" applyFont="1" applyFill="1" applyBorder="1" applyAlignment="1">
      <alignment horizontal="left" wrapText="1"/>
    </xf>
    <xf numFmtId="0" fontId="0" fillId="0" borderId="2" xfId="0" applyFill="1" applyBorder="1" applyAlignment="1">
      <alignment horizontal="left" vertical="top" wrapText="1"/>
    </xf>
    <xf numFmtId="0" fontId="0" fillId="0" borderId="2" xfId="0" applyFont="1" applyFill="1" applyBorder="1" applyAlignment="1">
      <alignment horizontal="left" vertical="top" wrapText="1"/>
    </xf>
    <xf numFmtId="0" fontId="7" fillId="4" borderId="2" xfId="0" applyFont="1" applyFill="1" applyBorder="1" applyAlignment="1">
      <alignment horizontal="left" wrapText="1"/>
    </xf>
    <xf numFmtId="0" fontId="0" fillId="0" borderId="2" xfId="0" applyFill="1" applyBorder="1" applyAlignment="1">
      <alignment horizontal="center" vertical="top" wrapText="1"/>
    </xf>
    <xf numFmtId="0" fontId="0" fillId="9" borderId="2" xfId="0" applyFont="1" applyFill="1" applyBorder="1" applyAlignment="1">
      <alignment horizontal="left" wrapText="1"/>
    </xf>
    <xf numFmtId="0" fontId="0" fillId="0" borderId="7" xfId="0" applyFill="1" applyBorder="1" applyAlignment="1">
      <alignment horizontal="center" vertical="center" wrapText="1"/>
    </xf>
    <xf numFmtId="0" fontId="0" fillId="3" borderId="4" xfId="0" applyFill="1" applyBorder="1" applyAlignment="1">
      <alignment horizontal="center" vertical="center" wrapText="1"/>
    </xf>
    <xf numFmtId="0" fontId="0" fillId="11" borderId="4" xfId="0" applyFill="1" applyBorder="1" applyAlignment="1">
      <alignment horizontal="left" wrapText="1"/>
    </xf>
    <xf numFmtId="0" fontId="0" fillId="11" borderId="7" xfId="0" applyFill="1" applyBorder="1" applyAlignment="1">
      <alignment horizontal="left" wrapText="1"/>
    </xf>
    <xf numFmtId="0" fontId="0" fillId="3" borderId="4" xfId="0" applyFont="1" applyFill="1" applyBorder="1" applyAlignment="1">
      <alignment horizontal="left" wrapText="1"/>
    </xf>
    <xf numFmtId="0" fontId="0" fillId="3" borderId="7" xfId="0" applyFont="1" applyFill="1" applyBorder="1" applyAlignment="1">
      <alignment horizontal="left" wrapText="1"/>
    </xf>
    <xf numFmtId="0" fontId="9" fillId="9" borderId="4" xfId="0" applyFont="1" applyFill="1" applyBorder="1" applyAlignment="1">
      <alignment horizontal="left" wrapText="1"/>
    </xf>
    <xf numFmtId="0" fontId="9" fillId="9" borderId="7" xfId="0" applyFont="1" applyFill="1" applyBorder="1" applyAlignment="1">
      <alignment horizontal="left" wrapText="1"/>
    </xf>
    <xf numFmtId="164" fontId="40" fillId="0" borderId="13" xfId="0" applyNumberFormat="1" applyFont="1" applyBorder="1" applyAlignment="1">
      <alignment horizontal="center" vertical="center" textRotation="90" wrapText="1"/>
    </xf>
    <xf numFmtId="164" fontId="40" fillId="0" borderId="14" xfId="0" applyNumberFormat="1" applyFont="1" applyBorder="1" applyAlignment="1">
      <alignment horizontal="center" vertical="center" textRotation="90" wrapText="1"/>
    </xf>
    <xf numFmtId="164" fontId="40" fillId="0" borderId="3" xfId="0" applyNumberFormat="1" applyFont="1" applyBorder="1" applyAlignment="1">
      <alignment horizontal="center" vertical="center" textRotation="90" wrapText="1"/>
    </xf>
    <xf numFmtId="164" fontId="40" fillId="0" borderId="2" xfId="0" applyNumberFormat="1" applyFont="1" applyBorder="1" applyAlignment="1">
      <alignment horizontal="center" vertical="center" textRotation="90" wrapText="1"/>
    </xf>
    <xf numFmtId="0" fontId="11"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3" xfId="0" applyBorder="1" applyAlignment="1">
      <alignment horizontal="center" vertical="center" wrapText="1"/>
    </xf>
    <xf numFmtId="164" fontId="40" fillId="0" borderId="13" xfId="0" applyNumberFormat="1" applyFont="1" applyFill="1" applyBorder="1" applyAlignment="1">
      <alignment horizontal="center" vertical="center" textRotation="90" wrapText="1"/>
    </xf>
    <xf numFmtId="0" fontId="40" fillId="0" borderId="14" xfId="0" applyFont="1" applyBorder="1" applyAlignment="1">
      <alignment horizontal="center" vertical="center" textRotation="90" wrapText="1"/>
    </xf>
    <xf numFmtId="0" fontId="40" fillId="0" borderId="3" xfId="0" applyFont="1" applyBorder="1" applyAlignment="1">
      <alignment horizontal="center" vertical="center" textRotation="90" wrapText="1"/>
    </xf>
    <xf numFmtId="0" fontId="24" fillId="0" borderId="4"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25" fillId="9" borderId="7" xfId="0" applyFont="1" applyFill="1" applyBorder="1" applyAlignment="1">
      <alignment horizontal="left" vertical="center" wrapText="1"/>
    </xf>
    <xf numFmtId="0" fontId="2" fillId="16" borderId="4"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36" fillId="0" borderId="2" xfId="0" applyFont="1" applyBorder="1" applyAlignment="1">
      <alignment horizontal="center" wrapText="1"/>
    </xf>
    <xf numFmtId="0" fontId="2" fillId="0" borderId="2" xfId="0" applyFont="1" applyBorder="1" applyAlignment="1">
      <alignment horizontal="center" wrapText="1"/>
    </xf>
    <xf numFmtId="0" fontId="24" fillId="0" borderId="2" xfId="0" applyFont="1" applyFill="1" applyBorder="1" applyAlignment="1">
      <alignment horizontal="left" vertical="center" wrapText="1"/>
    </xf>
    <xf numFmtId="0" fontId="24" fillId="17"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3" fontId="25" fillId="15" borderId="2" xfId="0" applyNumberFormat="1" applyFont="1" applyFill="1" applyBorder="1" applyAlignment="1">
      <alignment horizontal="center" vertical="center"/>
    </xf>
    <xf numFmtId="0" fontId="11" fillId="15" borderId="13" xfId="0" applyFont="1" applyFill="1" applyBorder="1" applyAlignment="1">
      <alignment horizontal="center" vertical="center" wrapText="1"/>
    </xf>
    <xf numFmtId="0" fontId="11" fillId="15" borderId="14" xfId="0" applyFont="1" applyFill="1" applyBorder="1" applyAlignment="1">
      <alignment horizontal="center" vertical="center" wrapText="1"/>
    </xf>
    <xf numFmtId="0" fontId="11" fillId="15" borderId="3" xfId="0" applyFont="1" applyFill="1" applyBorder="1" applyAlignment="1">
      <alignment horizontal="center" vertical="center" wrapText="1"/>
    </xf>
    <xf numFmtId="164" fontId="11" fillId="15" borderId="13" xfId="0" applyNumberFormat="1" applyFont="1" applyFill="1" applyBorder="1" applyAlignment="1">
      <alignment horizontal="center" vertical="center" wrapText="1"/>
    </xf>
    <xf numFmtId="164" fontId="11" fillId="15" borderId="3" xfId="0" applyNumberFormat="1" applyFont="1" applyFill="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11" fillId="15" borderId="2" xfId="0" applyFont="1" applyFill="1" applyBorder="1" applyAlignment="1">
      <alignment horizontal="center" vertical="center" wrapText="1"/>
    </xf>
    <xf numFmtId="0" fontId="24" fillId="17" borderId="4" xfId="0" applyFont="1" applyFill="1" applyBorder="1" applyAlignment="1">
      <alignment horizontal="left" vertical="center" wrapText="1"/>
    </xf>
    <xf numFmtId="0" fontId="24" fillId="17" borderId="6" xfId="0" applyFont="1" applyFill="1" applyBorder="1" applyAlignment="1">
      <alignment horizontal="left" vertical="center" wrapText="1"/>
    </xf>
    <xf numFmtId="0" fontId="0" fillId="0" borderId="6" xfId="0" applyBorder="1" applyAlignment="1">
      <alignment horizontal="left" vertical="center" wrapText="1"/>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11" fillId="15" borderId="11"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11" fillId="15" borderId="9" xfId="0" applyFont="1" applyFill="1" applyBorder="1" applyAlignment="1">
      <alignment horizontal="center" vertical="center" wrapText="1"/>
    </xf>
    <xf numFmtId="0" fontId="24" fillId="17" borderId="7"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3" xfId="0" applyFont="1" applyBorder="1" applyAlignment="1">
      <alignment horizontal="center" vertical="center" wrapText="1"/>
    </xf>
  </cellXfs>
  <cellStyles count="39">
    <cellStyle name="Comma 2" xfId="17"/>
    <cellStyle name="Comma 3" xfId="16"/>
    <cellStyle name="Currency 2" xfId="19"/>
    <cellStyle name="Currency 3" xfId="18"/>
    <cellStyle name="Error checks" xfId="20"/>
    <cellStyle name="Forecast Input" xfId="21"/>
    <cellStyle name="Forecast Input%" xfId="22"/>
    <cellStyle name="Heading1" xfId="23"/>
    <cellStyle name="Heading2" xfId="24"/>
    <cellStyle name="Heading3" xfId="25"/>
    <cellStyle name="Info input %" xfId="26"/>
    <cellStyle name="Info Input1" xfId="27"/>
    <cellStyle name="Input1" xfId="28"/>
    <cellStyle name="Input1 2" xfId="29"/>
    <cellStyle name="Input1 3" xfId="30"/>
    <cellStyle name="Input1%" xfId="31"/>
    <cellStyle name="Input1% 2" xfId="32"/>
    <cellStyle name="Input1% 3" xfId="33"/>
    <cellStyle name="key outputs" xfId="34"/>
    <cellStyle name="links" xfId="35"/>
    <cellStyle name="Normal" xfId="0" builtinId="0"/>
    <cellStyle name="Normal 2" xfId="1"/>
    <cellStyle name="Normal 2 2" xfId="2"/>
    <cellStyle name="Normal 2 2 2" xfId="6"/>
    <cellStyle name="Normal 2 3" xfId="3"/>
    <cellStyle name="Normal 2 3 2" xfId="7"/>
    <cellStyle name="Normal 2 4" xfId="15"/>
    <cellStyle name="Normal 3" xfId="4"/>
    <cellStyle name="Normal 3 2" xfId="5"/>
    <cellStyle name="Normal 4" xfId="9"/>
    <cellStyle name="Normal 4 2" xfId="10"/>
    <cellStyle name="Normal 4 3" xfId="11"/>
    <cellStyle name="Normal 5" xfId="12"/>
    <cellStyle name="Normal 5 2" xfId="14"/>
    <cellStyle name="Normal 6" xfId="8"/>
    <cellStyle name="Normal 7" xfId="13"/>
    <cellStyle name="Percent 2" xfId="36"/>
    <cellStyle name="QA" xfId="37"/>
    <cellStyle name="Warnings"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25"/>
  <sheetViews>
    <sheetView topLeftCell="A16" workbookViewId="0">
      <selection activeCell="B28" sqref="B28"/>
    </sheetView>
  </sheetViews>
  <sheetFormatPr defaultRowHeight="15" x14ac:dyDescent="0.25"/>
  <cols>
    <col min="1" max="1" width="5.42578125" style="30" customWidth="1"/>
    <col min="2" max="2" width="55" style="19" customWidth="1"/>
    <col min="3" max="3" width="17.85546875" style="19" customWidth="1"/>
    <col min="4" max="4" width="23.7109375" style="19" customWidth="1"/>
    <col min="5" max="5" width="21.7109375" style="19" customWidth="1"/>
    <col min="6" max="6" width="57.5703125" style="19" customWidth="1"/>
    <col min="7" max="7" width="49.42578125" style="19" customWidth="1"/>
    <col min="8" max="8" width="68.5703125" style="19" customWidth="1"/>
    <col min="9" max="9" width="19.42578125" style="68" customWidth="1"/>
    <col min="10" max="10" width="18.28515625" style="19" customWidth="1"/>
    <col min="11" max="11" width="14.28515625" style="20" customWidth="1"/>
    <col min="12" max="12" width="12.5703125" style="20" customWidth="1"/>
    <col min="13" max="13" width="11.85546875" style="20" customWidth="1"/>
    <col min="14" max="14" width="15" style="20" customWidth="1"/>
    <col min="15" max="16" width="20.5703125" style="20" customWidth="1"/>
    <col min="17" max="17" width="13.140625" style="20" customWidth="1"/>
    <col min="18" max="19" width="9.7109375" style="20" customWidth="1"/>
    <col min="20" max="20" width="14.42578125" style="20" customWidth="1"/>
    <col min="21" max="21" width="80.5703125" customWidth="1"/>
  </cols>
  <sheetData>
    <row r="1" spans="1:21" s="1" customFormat="1" ht="41.25" customHeight="1" x14ac:dyDescent="0.25">
      <c r="A1" s="21"/>
      <c r="B1" s="628" t="s">
        <v>24</v>
      </c>
      <c r="C1" s="624" t="s">
        <v>0</v>
      </c>
      <c r="D1" s="625"/>
      <c r="E1" s="625"/>
      <c r="F1" s="625"/>
      <c r="G1" s="625"/>
      <c r="H1" s="625"/>
      <c r="I1" s="625"/>
      <c r="J1" s="625"/>
      <c r="K1" s="625"/>
      <c r="L1" s="625"/>
      <c r="M1" s="625"/>
      <c r="N1" s="625"/>
      <c r="O1" s="625"/>
      <c r="P1" s="625"/>
      <c r="Q1" s="625"/>
      <c r="R1" s="625"/>
      <c r="S1" s="625"/>
      <c r="T1" s="626"/>
    </row>
    <row r="2" spans="1:21" s="48" customFormat="1" ht="78.75" x14ac:dyDescent="0.25">
      <c r="A2" s="22"/>
      <c r="B2" s="628"/>
      <c r="C2" s="630" t="s">
        <v>25</v>
      </c>
      <c r="D2" s="631"/>
      <c r="E2" s="44"/>
      <c r="F2" s="44"/>
      <c r="G2" s="44"/>
      <c r="H2" s="44"/>
      <c r="I2" s="44"/>
      <c r="J2" s="54"/>
      <c r="K2" s="43" t="s">
        <v>1</v>
      </c>
      <c r="L2" s="43" t="s">
        <v>2</v>
      </c>
      <c r="M2" s="43" t="s">
        <v>3</v>
      </c>
      <c r="N2" s="53" t="s">
        <v>114</v>
      </c>
      <c r="O2" s="53" t="s">
        <v>288</v>
      </c>
      <c r="P2" s="53" t="s">
        <v>287</v>
      </c>
      <c r="Q2" s="43" t="s">
        <v>4</v>
      </c>
      <c r="R2" s="43" t="s">
        <v>5</v>
      </c>
      <c r="S2" s="33" t="s">
        <v>6</v>
      </c>
      <c r="T2" s="53" t="s">
        <v>7</v>
      </c>
      <c r="U2" s="48" t="s">
        <v>345</v>
      </c>
    </row>
    <row r="3" spans="1:21" ht="20.100000000000001" customHeight="1" x14ac:dyDescent="0.25">
      <c r="A3" s="23"/>
      <c r="B3" s="629"/>
      <c r="C3" s="632"/>
      <c r="D3" s="633"/>
      <c r="E3" s="45"/>
      <c r="F3" s="45"/>
      <c r="G3" s="45"/>
      <c r="H3" s="45"/>
      <c r="I3" s="45"/>
      <c r="J3" s="57" t="s">
        <v>8</v>
      </c>
      <c r="K3" s="46">
        <v>2600000</v>
      </c>
      <c r="L3" s="46">
        <v>2371483</v>
      </c>
      <c r="M3" s="46">
        <v>800000</v>
      </c>
      <c r="N3" s="72">
        <v>60000</v>
      </c>
      <c r="O3" s="47">
        <v>645000</v>
      </c>
      <c r="P3" s="47">
        <v>225000</v>
      </c>
      <c r="Q3" s="46">
        <v>220000</v>
      </c>
      <c r="R3" s="46">
        <v>350000</v>
      </c>
      <c r="S3" s="46">
        <v>300000</v>
      </c>
      <c r="T3" s="72">
        <v>1000000</v>
      </c>
    </row>
    <row r="4" spans="1:21" ht="20.100000000000001" customHeight="1" x14ac:dyDescent="0.25">
      <c r="A4" s="23"/>
      <c r="B4" s="629"/>
      <c r="C4" s="634"/>
      <c r="D4" s="635"/>
      <c r="E4" s="34"/>
      <c r="F4" s="34"/>
      <c r="G4" s="34"/>
      <c r="H4" s="34"/>
      <c r="I4" s="34"/>
      <c r="J4" s="58" t="s">
        <v>14</v>
      </c>
      <c r="K4" s="2">
        <f t="shared" ref="K4:T4" si="0">SUM(K7:K125)</f>
        <v>2600000</v>
      </c>
      <c r="L4" s="2">
        <f t="shared" si="0"/>
        <v>2371483</v>
      </c>
      <c r="M4" s="2">
        <f t="shared" si="0"/>
        <v>800000</v>
      </c>
      <c r="N4" s="73">
        <f t="shared" si="0"/>
        <v>60000</v>
      </c>
      <c r="O4" s="2">
        <f t="shared" si="0"/>
        <v>645000</v>
      </c>
      <c r="P4" s="73">
        <f t="shared" si="0"/>
        <v>225000</v>
      </c>
      <c r="Q4" s="2">
        <f t="shared" si="0"/>
        <v>220000</v>
      </c>
      <c r="R4" s="2">
        <f t="shared" si="0"/>
        <v>350000</v>
      </c>
      <c r="S4" s="2">
        <f t="shared" si="0"/>
        <v>200000</v>
      </c>
      <c r="T4" s="73">
        <f t="shared" si="0"/>
        <v>1000000</v>
      </c>
    </row>
    <row r="5" spans="1:21" s="4" customFormat="1" ht="20.100000000000001" customHeight="1" x14ac:dyDescent="0.25">
      <c r="A5" s="24"/>
      <c r="B5" s="629"/>
      <c r="C5" s="59" t="s">
        <v>20</v>
      </c>
      <c r="D5" s="59" t="s">
        <v>21</v>
      </c>
      <c r="E5" s="59" t="s">
        <v>120</v>
      </c>
      <c r="F5" s="59" t="s">
        <v>22</v>
      </c>
      <c r="G5" s="59" t="s">
        <v>30</v>
      </c>
      <c r="H5" s="59" t="s">
        <v>31</v>
      </c>
      <c r="I5" s="60" t="s">
        <v>23</v>
      </c>
      <c r="J5" s="55"/>
      <c r="K5" s="78">
        <f t="shared" ref="K5:T5" si="1">K3-K4</f>
        <v>0</v>
      </c>
      <c r="L5" s="16">
        <f t="shared" si="1"/>
        <v>0</v>
      </c>
      <c r="M5" s="78">
        <f t="shared" si="1"/>
        <v>0</v>
      </c>
      <c r="N5" s="78">
        <f t="shared" si="1"/>
        <v>0</v>
      </c>
      <c r="O5" s="78">
        <f t="shared" si="1"/>
        <v>0</v>
      </c>
      <c r="P5" s="78">
        <f t="shared" si="1"/>
        <v>0</v>
      </c>
      <c r="Q5" s="78">
        <f t="shared" si="1"/>
        <v>0</v>
      </c>
      <c r="R5" s="78">
        <f t="shared" si="1"/>
        <v>0</v>
      </c>
      <c r="S5" s="78">
        <f t="shared" si="1"/>
        <v>100000</v>
      </c>
      <c r="T5" s="78">
        <f t="shared" si="1"/>
        <v>0</v>
      </c>
    </row>
    <row r="6" spans="1:21" s="50" customFormat="1" ht="21" x14ac:dyDescent="0.25">
      <c r="A6" s="49"/>
      <c r="B6" s="51" t="s">
        <v>9</v>
      </c>
      <c r="C6" s="51"/>
      <c r="D6" s="51"/>
      <c r="E6" s="51"/>
      <c r="F6" s="51"/>
      <c r="G6" s="51"/>
      <c r="H6" s="51"/>
      <c r="I6" s="62"/>
      <c r="J6" s="56"/>
      <c r="K6" s="52"/>
      <c r="L6" s="52"/>
      <c r="M6" s="52"/>
      <c r="N6" s="52"/>
      <c r="O6" s="52"/>
      <c r="P6" s="52"/>
      <c r="Q6" s="52"/>
      <c r="R6" s="52"/>
      <c r="S6" s="52"/>
      <c r="T6" s="52"/>
    </row>
    <row r="7" spans="1:21" ht="19.5" customHeight="1" x14ac:dyDescent="0.25">
      <c r="A7" s="25"/>
      <c r="B7" s="116" t="s">
        <v>115</v>
      </c>
      <c r="C7" s="98"/>
      <c r="D7" s="98"/>
      <c r="E7" s="98"/>
      <c r="F7" s="98"/>
      <c r="G7" s="98"/>
      <c r="H7" s="98"/>
      <c r="I7" s="104">
        <f>SUM(I8:I11)</f>
        <v>1690000</v>
      </c>
      <c r="J7" s="100"/>
      <c r="K7" s="105"/>
      <c r="L7" s="105"/>
      <c r="M7" s="105"/>
      <c r="N7" s="105"/>
      <c r="O7" s="105"/>
      <c r="P7" s="105"/>
      <c r="Q7" s="105"/>
      <c r="R7" s="105"/>
      <c r="S7" s="105"/>
      <c r="T7" s="105"/>
    </row>
    <row r="8" spans="1:21" ht="61.5" customHeight="1" x14ac:dyDescent="0.25">
      <c r="A8" s="25"/>
      <c r="B8" s="81" t="s">
        <v>38</v>
      </c>
      <c r="C8" s="35" t="s">
        <v>33</v>
      </c>
      <c r="D8" s="35" t="s">
        <v>34</v>
      </c>
      <c r="E8" s="35" t="s">
        <v>35</v>
      </c>
      <c r="F8" s="35" t="s">
        <v>36</v>
      </c>
      <c r="G8" s="35" t="s">
        <v>37</v>
      </c>
      <c r="H8" s="35" t="s">
        <v>44</v>
      </c>
      <c r="I8" s="83">
        <v>440000</v>
      </c>
      <c r="J8" s="90">
        <f>I8-SUM(K8:T8)</f>
        <v>0</v>
      </c>
      <c r="K8" s="6"/>
      <c r="L8" s="6"/>
      <c r="M8" s="6">
        <v>220000</v>
      </c>
      <c r="N8" s="6"/>
      <c r="O8" s="7"/>
      <c r="P8" s="74"/>
      <c r="Q8" s="6">
        <v>220000</v>
      </c>
      <c r="R8" s="6"/>
      <c r="S8" s="7"/>
      <c r="T8" s="74"/>
    </row>
    <row r="9" spans="1:21" ht="60" customHeight="1" x14ac:dyDescent="0.25">
      <c r="A9" s="25"/>
      <c r="B9" s="81" t="s">
        <v>26</v>
      </c>
      <c r="C9" s="35" t="s">
        <v>27</v>
      </c>
      <c r="D9" s="35" t="s">
        <v>28</v>
      </c>
      <c r="E9" s="35" t="s">
        <v>29</v>
      </c>
      <c r="F9" s="61" t="s">
        <v>32</v>
      </c>
      <c r="G9" s="61" t="s">
        <v>55</v>
      </c>
      <c r="H9" s="35" t="s">
        <v>63</v>
      </c>
      <c r="I9" s="83">
        <v>750000</v>
      </c>
      <c r="J9" s="90">
        <f>I9-SUM(K9:T9)</f>
        <v>0</v>
      </c>
      <c r="K9" s="6"/>
      <c r="L9" s="6"/>
      <c r="M9" s="6">
        <v>400000</v>
      </c>
      <c r="N9" s="6"/>
      <c r="O9" s="7"/>
      <c r="P9" s="74"/>
      <c r="Q9" s="6"/>
      <c r="R9" s="6">
        <v>350000</v>
      </c>
      <c r="S9" s="7"/>
      <c r="T9" s="74"/>
    </row>
    <row r="10" spans="1:21" ht="30" x14ac:dyDescent="0.25">
      <c r="A10" s="23"/>
      <c r="B10" s="81" t="s">
        <v>43</v>
      </c>
      <c r="C10" s="69" t="s">
        <v>39</v>
      </c>
      <c r="D10" s="37" t="s">
        <v>40</v>
      </c>
      <c r="E10" s="37" t="s">
        <v>41</v>
      </c>
      <c r="F10" s="37" t="s">
        <v>42</v>
      </c>
      <c r="G10" s="37" t="s">
        <v>45</v>
      </c>
      <c r="H10" s="37" t="s">
        <v>46</v>
      </c>
      <c r="I10" s="84">
        <v>500000</v>
      </c>
      <c r="J10" s="90">
        <f>I10-SUM(K10:T10)</f>
        <v>0</v>
      </c>
      <c r="K10" s="2"/>
      <c r="L10" s="2">
        <v>320000</v>
      </c>
      <c r="M10" s="2">
        <v>180000</v>
      </c>
      <c r="N10" s="73"/>
      <c r="O10" s="3"/>
      <c r="P10" s="80"/>
      <c r="Q10" s="2"/>
      <c r="R10" s="2"/>
      <c r="S10" s="2"/>
      <c r="T10" s="73"/>
    </row>
    <row r="11" spans="1:21" x14ac:dyDescent="0.25">
      <c r="A11" s="23"/>
      <c r="B11" s="36"/>
      <c r="C11" s="36"/>
      <c r="D11" s="36"/>
      <c r="E11" s="36"/>
      <c r="F11" s="36"/>
      <c r="G11" s="36"/>
      <c r="H11" s="36"/>
      <c r="I11" s="63"/>
      <c r="J11" s="91"/>
      <c r="K11" s="2"/>
      <c r="L11" s="2"/>
      <c r="M11" s="2"/>
      <c r="N11" s="73"/>
      <c r="O11" s="3"/>
      <c r="P11" s="80"/>
      <c r="Q11" s="2"/>
      <c r="R11" s="2"/>
      <c r="S11" s="2"/>
      <c r="T11" s="73"/>
    </row>
    <row r="12" spans="1:21" ht="18.75" x14ac:dyDescent="0.3">
      <c r="A12" s="26"/>
      <c r="B12" s="115" t="s">
        <v>99</v>
      </c>
      <c r="C12" s="101"/>
      <c r="D12" s="101"/>
      <c r="E12" s="101"/>
      <c r="F12" s="102"/>
      <c r="G12" s="102"/>
      <c r="H12" s="101"/>
      <c r="I12" s="103">
        <f>SUM(I13:I16)</f>
        <v>1000000</v>
      </c>
      <c r="J12" s="106"/>
      <c r="K12" s="107"/>
      <c r="L12" s="107"/>
      <c r="M12" s="107"/>
      <c r="N12" s="107"/>
      <c r="O12" s="105"/>
      <c r="P12" s="105"/>
      <c r="Q12" s="107"/>
      <c r="R12" s="107"/>
      <c r="S12" s="107"/>
      <c r="T12" s="107"/>
    </row>
    <row r="13" spans="1:21" s="70" customFormat="1" ht="60" x14ac:dyDescent="0.25">
      <c r="A13" s="26"/>
      <c r="B13" s="88" t="s">
        <v>52</v>
      </c>
      <c r="C13" s="88" t="s">
        <v>53</v>
      </c>
      <c r="D13" s="88" t="s">
        <v>53</v>
      </c>
      <c r="E13" s="87" t="s">
        <v>54</v>
      </c>
      <c r="F13" s="87" t="s">
        <v>119</v>
      </c>
      <c r="G13" s="79" t="s">
        <v>56</v>
      </c>
      <c r="H13" s="79" t="s">
        <v>201</v>
      </c>
      <c r="I13" s="82">
        <v>200000</v>
      </c>
      <c r="J13" s="90">
        <f>I13-SUM(K13:T13)</f>
        <v>0</v>
      </c>
      <c r="K13" s="75">
        <v>50000</v>
      </c>
      <c r="L13" s="75">
        <v>150000</v>
      </c>
      <c r="M13" s="75"/>
      <c r="N13" s="75"/>
      <c r="O13" s="80"/>
      <c r="P13" s="80"/>
      <c r="Q13" s="75"/>
      <c r="R13" s="75"/>
      <c r="S13" s="75"/>
      <c r="T13" s="75"/>
    </row>
    <row r="14" spans="1:21" s="70" customFormat="1" ht="45" x14ac:dyDescent="0.25">
      <c r="A14" s="26"/>
      <c r="B14" s="88" t="s">
        <v>51</v>
      </c>
      <c r="C14" s="87" t="s">
        <v>109</v>
      </c>
      <c r="D14" s="87" t="s">
        <v>110</v>
      </c>
      <c r="E14" s="87" t="s">
        <v>108</v>
      </c>
      <c r="F14" s="87" t="s">
        <v>139</v>
      </c>
      <c r="G14" s="79" t="s">
        <v>111</v>
      </c>
      <c r="H14" s="79" t="s">
        <v>112</v>
      </c>
      <c r="I14" s="82">
        <v>150000</v>
      </c>
      <c r="J14" s="90">
        <f>I14-SUM(K14:T14)</f>
        <v>0</v>
      </c>
      <c r="K14" s="75"/>
      <c r="L14" s="75">
        <v>150000</v>
      </c>
      <c r="M14" s="75"/>
      <c r="N14" s="75"/>
      <c r="O14" s="80"/>
      <c r="P14" s="80"/>
      <c r="Q14" s="75"/>
      <c r="R14" s="75"/>
      <c r="S14" s="75"/>
      <c r="T14" s="75"/>
    </row>
    <row r="15" spans="1:21" s="70" customFormat="1" x14ac:dyDescent="0.25">
      <c r="A15" s="26"/>
      <c r="B15" s="87" t="s">
        <v>104</v>
      </c>
      <c r="C15" s="87" t="s">
        <v>105</v>
      </c>
      <c r="D15" s="87" t="s">
        <v>106</v>
      </c>
      <c r="E15" s="87"/>
      <c r="F15" s="87" t="s">
        <v>118</v>
      </c>
      <c r="G15" s="79" t="s">
        <v>140</v>
      </c>
      <c r="H15" s="79" t="s">
        <v>107</v>
      </c>
      <c r="I15" s="82">
        <v>500000</v>
      </c>
      <c r="J15" s="90">
        <f>I15-SUM(K15:T15)</f>
        <v>0</v>
      </c>
      <c r="K15" s="75"/>
      <c r="L15" s="75">
        <v>500000</v>
      </c>
      <c r="M15" s="75"/>
      <c r="N15" s="75"/>
      <c r="O15" s="80"/>
      <c r="P15" s="80"/>
      <c r="Q15" s="75"/>
      <c r="R15" s="75"/>
      <c r="S15" s="75"/>
      <c r="T15" s="75"/>
    </row>
    <row r="16" spans="1:21" s="71" customFormat="1" ht="39" customHeight="1" x14ac:dyDescent="0.25">
      <c r="A16" s="26"/>
      <c r="B16" s="79" t="s">
        <v>137</v>
      </c>
      <c r="C16" s="79" t="s">
        <v>136</v>
      </c>
      <c r="D16" s="79" t="s">
        <v>136</v>
      </c>
      <c r="E16" s="38"/>
      <c r="F16" s="79" t="s">
        <v>139</v>
      </c>
      <c r="G16" s="35" t="s">
        <v>138</v>
      </c>
      <c r="H16" s="79" t="s">
        <v>141</v>
      </c>
      <c r="I16" s="82">
        <v>150000</v>
      </c>
      <c r="J16" s="90">
        <f>I16-SUM(K16:T16)</f>
        <v>0</v>
      </c>
      <c r="K16" s="75">
        <v>150000</v>
      </c>
      <c r="L16" s="75"/>
      <c r="M16" s="75"/>
      <c r="N16" s="75"/>
      <c r="O16" s="75"/>
      <c r="P16" s="75"/>
      <c r="Q16" s="75"/>
      <c r="R16" s="75"/>
      <c r="S16" s="75"/>
      <c r="T16" s="75"/>
    </row>
    <row r="17" spans="1:21" s="71" customFormat="1" ht="18" customHeight="1" x14ac:dyDescent="0.25">
      <c r="A17" s="26"/>
      <c r="B17" s="115" t="s">
        <v>100</v>
      </c>
      <c r="C17" s="102"/>
      <c r="D17" s="102"/>
      <c r="E17" s="102"/>
      <c r="F17" s="102"/>
      <c r="G17" s="102"/>
      <c r="H17" s="102"/>
      <c r="I17" s="104">
        <f>SUM(I18:I31)</f>
        <v>1721483</v>
      </c>
      <c r="J17" s="108"/>
      <c r="K17" s="107"/>
      <c r="L17" s="107"/>
      <c r="M17" s="107"/>
      <c r="N17" s="107"/>
      <c r="O17" s="107"/>
      <c r="P17" s="107"/>
      <c r="Q17" s="107"/>
      <c r="R17" s="107"/>
      <c r="S17" s="107"/>
      <c r="T17" s="107"/>
    </row>
    <row r="18" spans="1:21" s="71" customFormat="1" ht="51.75" customHeight="1" x14ac:dyDescent="0.25">
      <c r="A18" s="26"/>
      <c r="B18" s="79" t="s">
        <v>128</v>
      </c>
      <c r="C18" s="87" t="s">
        <v>101</v>
      </c>
      <c r="D18" s="87" t="s">
        <v>102</v>
      </c>
      <c r="E18" s="87" t="s">
        <v>103</v>
      </c>
      <c r="F18" s="87" t="s">
        <v>142</v>
      </c>
      <c r="G18" s="79" t="s">
        <v>161</v>
      </c>
      <c r="H18" s="87" t="s">
        <v>143</v>
      </c>
      <c r="I18" s="82">
        <v>80000</v>
      </c>
      <c r="J18" s="90">
        <f t="shared" ref="J18:J30" si="2">I18-SUM(K18:T18)</f>
        <v>0</v>
      </c>
      <c r="K18" s="75"/>
      <c r="L18" s="75">
        <v>80000</v>
      </c>
      <c r="M18" s="75"/>
      <c r="N18" s="75"/>
      <c r="O18" s="75"/>
      <c r="P18" s="75"/>
      <c r="Q18" s="75"/>
      <c r="R18" s="75"/>
      <c r="S18" s="75"/>
      <c r="T18" s="75"/>
    </row>
    <row r="19" spans="1:21" s="71" customFormat="1" ht="48" customHeight="1" x14ac:dyDescent="0.25">
      <c r="A19" s="26"/>
      <c r="B19" s="79" t="s">
        <v>127</v>
      </c>
      <c r="C19" s="87" t="s">
        <v>116</v>
      </c>
      <c r="D19" s="87" t="s">
        <v>117</v>
      </c>
      <c r="E19" s="87" t="s">
        <v>122</v>
      </c>
      <c r="F19" s="87" t="s">
        <v>194</v>
      </c>
      <c r="G19" s="86" t="s">
        <v>135</v>
      </c>
      <c r="H19" s="86" t="s">
        <v>125</v>
      </c>
      <c r="I19" s="82">
        <v>120000</v>
      </c>
      <c r="J19" s="90">
        <f t="shared" si="2"/>
        <v>0</v>
      </c>
      <c r="K19" s="75"/>
      <c r="L19" s="75">
        <v>120000</v>
      </c>
      <c r="M19" s="75"/>
      <c r="N19" s="75"/>
      <c r="O19" s="75"/>
      <c r="P19" s="75"/>
      <c r="Q19" s="75"/>
      <c r="R19" s="75"/>
      <c r="S19" s="75"/>
      <c r="T19" s="75"/>
    </row>
    <row r="20" spans="1:21" s="71" customFormat="1" ht="50.25" customHeight="1" x14ac:dyDescent="0.25">
      <c r="A20" s="26"/>
      <c r="B20" s="79" t="s">
        <v>129</v>
      </c>
      <c r="C20" s="87" t="s">
        <v>123</v>
      </c>
      <c r="D20" s="87" t="s">
        <v>124</v>
      </c>
      <c r="E20" s="87" t="s">
        <v>121</v>
      </c>
      <c r="F20" s="87" t="s">
        <v>194</v>
      </c>
      <c r="G20" s="86" t="s">
        <v>130</v>
      </c>
      <c r="H20" s="86" t="s">
        <v>126</v>
      </c>
      <c r="I20" s="82">
        <v>100000</v>
      </c>
      <c r="J20" s="90">
        <f t="shared" si="2"/>
        <v>0</v>
      </c>
      <c r="K20" s="75"/>
      <c r="L20" s="75">
        <v>100000</v>
      </c>
      <c r="M20" s="75"/>
      <c r="N20" s="75"/>
      <c r="O20" s="75"/>
      <c r="P20" s="75"/>
      <c r="Q20" s="75"/>
      <c r="R20" s="75"/>
      <c r="S20" s="75"/>
      <c r="T20" s="75"/>
    </row>
    <row r="21" spans="1:21" s="71" customFormat="1" ht="50.25" customHeight="1" x14ac:dyDescent="0.25">
      <c r="A21" s="26"/>
      <c r="B21" s="79" t="s">
        <v>131</v>
      </c>
      <c r="C21" s="87" t="s">
        <v>132</v>
      </c>
      <c r="D21" s="87" t="s">
        <v>133</v>
      </c>
      <c r="E21" s="87" t="s">
        <v>134</v>
      </c>
      <c r="F21" s="87" t="s">
        <v>194</v>
      </c>
      <c r="G21" s="86" t="s">
        <v>197</v>
      </c>
      <c r="H21" s="86" t="s">
        <v>146</v>
      </c>
      <c r="I21" s="82">
        <v>250000</v>
      </c>
      <c r="J21" s="90">
        <f t="shared" si="2"/>
        <v>0</v>
      </c>
      <c r="K21" s="75"/>
      <c r="L21" s="75">
        <v>250000</v>
      </c>
      <c r="M21" s="75"/>
      <c r="N21" s="75"/>
      <c r="O21" s="75"/>
      <c r="P21" s="75"/>
      <c r="Q21" s="75"/>
      <c r="R21" s="75"/>
      <c r="S21" s="75"/>
      <c r="T21" s="75"/>
    </row>
    <row r="22" spans="1:21" s="71" customFormat="1" ht="50.25" customHeight="1" x14ac:dyDescent="0.25">
      <c r="A22" s="26"/>
      <c r="B22" s="79" t="s">
        <v>144</v>
      </c>
      <c r="C22" s="87" t="s">
        <v>133</v>
      </c>
      <c r="D22" s="87" t="s">
        <v>145</v>
      </c>
      <c r="E22" s="87" t="s">
        <v>309</v>
      </c>
      <c r="F22" s="87" t="s">
        <v>194</v>
      </c>
      <c r="G22" s="86" t="s">
        <v>196</v>
      </c>
      <c r="H22" s="86" t="s">
        <v>200</v>
      </c>
      <c r="I22" s="82">
        <v>30000</v>
      </c>
      <c r="J22" s="90">
        <f t="shared" si="2"/>
        <v>0</v>
      </c>
      <c r="K22" s="75"/>
      <c r="L22" s="75">
        <v>30000</v>
      </c>
      <c r="M22" s="75"/>
      <c r="N22" s="75"/>
      <c r="O22" s="75"/>
      <c r="P22" s="75"/>
      <c r="Q22" s="75"/>
      <c r="R22" s="75"/>
      <c r="S22" s="75"/>
      <c r="T22" s="75"/>
    </row>
    <row r="23" spans="1:21" s="71" customFormat="1" ht="50.25" customHeight="1" x14ac:dyDescent="0.25">
      <c r="A23" s="26"/>
      <c r="B23" s="79" t="s">
        <v>192</v>
      </c>
      <c r="C23" s="87" t="s">
        <v>133</v>
      </c>
      <c r="D23" s="87" t="s">
        <v>195</v>
      </c>
      <c r="E23" s="87" t="s">
        <v>308</v>
      </c>
      <c r="F23" s="87" t="s">
        <v>193</v>
      </c>
      <c r="G23" s="86" t="s">
        <v>198</v>
      </c>
      <c r="H23" s="86" t="s">
        <v>199</v>
      </c>
      <c r="I23" s="82">
        <v>35000</v>
      </c>
      <c r="J23" s="90">
        <f t="shared" si="2"/>
        <v>0</v>
      </c>
      <c r="K23" s="75"/>
      <c r="L23" s="75">
        <v>35000</v>
      </c>
      <c r="M23" s="75"/>
      <c r="N23" s="75"/>
      <c r="O23" s="75"/>
      <c r="P23" s="75"/>
      <c r="Q23" s="75"/>
      <c r="R23" s="75"/>
      <c r="S23" s="75"/>
      <c r="T23" s="75"/>
    </row>
    <row r="24" spans="1:21" s="71" customFormat="1" ht="50.25" customHeight="1" x14ac:dyDescent="0.25">
      <c r="A24" s="26"/>
      <c r="B24" s="87" t="s">
        <v>147</v>
      </c>
      <c r="C24" s="87" t="s">
        <v>148</v>
      </c>
      <c r="D24" s="87" t="s">
        <v>149</v>
      </c>
      <c r="E24" s="87" t="s">
        <v>307</v>
      </c>
      <c r="F24" s="87" t="s">
        <v>194</v>
      </c>
      <c r="G24" s="86" t="s">
        <v>311</v>
      </c>
      <c r="H24" s="86" t="s">
        <v>150</v>
      </c>
      <c r="I24" s="82">
        <v>125000</v>
      </c>
      <c r="J24" s="90">
        <f t="shared" si="2"/>
        <v>0</v>
      </c>
      <c r="K24" s="75"/>
      <c r="L24" s="75">
        <v>125000</v>
      </c>
      <c r="M24" s="75"/>
      <c r="N24" s="75"/>
      <c r="O24" s="75"/>
      <c r="P24" s="75"/>
      <c r="Q24" s="75"/>
      <c r="R24" s="75"/>
      <c r="S24" s="75"/>
      <c r="T24" s="75"/>
    </row>
    <row r="25" spans="1:21" s="71" customFormat="1" ht="31.5" customHeight="1" x14ac:dyDescent="0.25">
      <c r="A25" s="26"/>
      <c r="B25" s="79" t="s">
        <v>154</v>
      </c>
      <c r="C25" s="79" t="s">
        <v>151</v>
      </c>
      <c r="D25" s="79" t="s">
        <v>133</v>
      </c>
      <c r="E25" s="79" t="s">
        <v>152</v>
      </c>
      <c r="F25" s="87" t="s">
        <v>194</v>
      </c>
      <c r="G25" s="86" t="s">
        <v>160</v>
      </c>
      <c r="H25" s="79" t="s">
        <v>153</v>
      </c>
      <c r="I25" s="82">
        <v>50000</v>
      </c>
      <c r="J25" s="90">
        <f t="shared" si="2"/>
        <v>0</v>
      </c>
      <c r="K25" s="75"/>
      <c r="L25" s="75">
        <v>50000</v>
      </c>
      <c r="M25" s="75"/>
      <c r="N25" s="75"/>
      <c r="O25" s="75"/>
      <c r="P25" s="75"/>
      <c r="Q25" s="75"/>
      <c r="R25" s="75"/>
      <c r="S25" s="75"/>
      <c r="T25" s="75"/>
    </row>
    <row r="26" spans="1:21" s="71" customFormat="1" ht="35.25" customHeight="1" x14ac:dyDescent="0.25">
      <c r="A26" s="26"/>
      <c r="B26" s="79" t="s">
        <v>155</v>
      </c>
      <c r="C26" s="79" t="s">
        <v>156</v>
      </c>
      <c r="D26" s="79" t="s">
        <v>157</v>
      </c>
      <c r="E26" s="79" t="s">
        <v>306</v>
      </c>
      <c r="F26" s="87" t="s">
        <v>194</v>
      </c>
      <c r="G26" s="86" t="s">
        <v>159</v>
      </c>
      <c r="H26" s="79" t="s">
        <v>158</v>
      </c>
      <c r="I26" s="82">
        <v>61483</v>
      </c>
      <c r="J26" s="90">
        <f t="shared" si="2"/>
        <v>0</v>
      </c>
      <c r="K26" s="75"/>
      <c r="L26" s="75">
        <v>61483</v>
      </c>
      <c r="M26" s="75"/>
      <c r="N26" s="75"/>
      <c r="O26" s="75"/>
      <c r="P26" s="75"/>
      <c r="Q26" s="75"/>
      <c r="R26" s="75"/>
      <c r="S26" s="75"/>
      <c r="T26" s="75"/>
    </row>
    <row r="27" spans="1:21" s="71" customFormat="1" ht="60" customHeight="1" x14ac:dyDescent="0.25">
      <c r="A27" s="26"/>
      <c r="B27" s="79" t="s">
        <v>303</v>
      </c>
      <c r="C27" s="79" t="s">
        <v>305</v>
      </c>
      <c r="D27" s="79" t="s">
        <v>314</v>
      </c>
      <c r="E27" s="79" t="s">
        <v>310</v>
      </c>
      <c r="F27" s="87" t="s">
        <v>194</v>
      </c>
      <c r="G27" s="87" t="s">
        <v>322</v>
      </c>
      <c r="H27" s="79" t="s">
        <v>312</v>
      </c>
      <c r="I27" s="82">
        <v>153000</v>
      </c>
      <c r="J27" s="90">
        <f t="shared" si="2"/>
        <v>0</v>
      </c>
      <c r="K27" s="75"/>
      <c r="L27" s="75"/>
      <c r="M27" s="75"/>
      <c r="N27" s="75"/>
      <c r="O27" s="75">
        <v>153000</v>
      </c>
      <c r="P27" s="75"/>
      <c r="Q27" s="75"/>
      <c r="R27" s="75"/>
      <c r="S27" s="75"/>
      <c r="T27" s="75"/>
    </row>
    <row r="28" spans="1:21" s="71" customFormat="1" ht="51.75" customHeight="1" x14ac:dyDescent="0.25">
      <c r="A28" s="26"/>
      <c r="B28" s="135" t="s">
        <v>304</v>
      </c>
      <c r="C28" s="135" t="s">
        <v>313</v>
      </c>
      <c r="D28" s="135" t="s">
        <v>315</v>
      </c>
      <c r="E28" s="135" t="s">
        <v>316</v>
      </c>
      <c r="F28" s="136" t="s">
        <v>194</v>
      </c>
      <c r="G28" s="136" t="s">
        <v>322</v>
      </c>
      <c r="H28" s="135" t="s">
        <v>312</v>
      </c>
      <c r="I28" s="137">
        <v>52000</v>
      </c>
      <c r="J28" s="138">
        <f t="shared" si="2"/>
        <v>0</v>
      </c>
      <c r="K28" s="139"/>
      <c r="L28" s="139"/>
      <c r="M28" s="139"/>
      <c r="N28" s="139"/>
      <c r="O28" s="139">
        <v>52000</v>
      </c>
      <c r="P28" s="139"/>
      <c r="Q28" s="139"/>
      <c r="R28" s="139"/>
      <c r="S28" s="139"/>
      <c r="T28" s="139"/>
      <c r="U28" s="140" t="s">
        <v>346</v>
      </c>
    </row>
    <row r="29" spans="1:21" s="71" customFormat="1" ht="87.75" customHeight="1" x14ac:dyDescent="0.25">
      <c r="A29" s="26"/>
      <c r="B29" s="87" t="s">
        <v>318</v>
      </c>
      <c r="C29" s="87" t="s">
        <v>319</v>
      </c>
      <c r="D29" s="87" t="s">
        <v>320</v>
      </c>
      <c r="E29" s="87" t="s">
        <v>321</v>
      </c>
      <c r="F29" s="87" t="s">
        <v>142</v>
      </c>
      <c r="G29" s="87" t="s">
        <v>323</v>
      </c>
      <c r="H29" s="87" t="s">
        <v>312</v>
      </c>
      <c r="I29" s="82">
        <v>440000</v>
      </c>
      <c r="J29" s="90">
        <f t="shared" si="2"/>
        <v>0</v>
      </c>
      <c r="K29" s="75"/>
      <c r="L29" s="75"/>
      <c r="M29" s="75"/>
      <c r="N29" s="75"/>
      <c r="O29" s="75">
        <v>440000</v>
      </c>
      <c r="P29" s="75"/>
      <c r="Q29" s="75"/>
      <c r="R29" s="75"/>
      <c r="S29" s="75"/>
      <c r="T29" s="75"/>
    </row>
    <row r="30" spans="1:21" s="71" customFormat="1" ht="56.25" customHeight="1" x14ac:dyDescent="0.25">
      <c r="A30" s="26"/>
      <c r="B30" s="87" t="s">
        <v>324</v>
      </c>
      <c r="C30" s="87" t="s">
        <v>326</v>
      </c>
      <c r="D30" s="87" t="s">
        <v>327</v>
      </c>
      <c r="E30" s="87" t="s">
        <v>328</v>
      </c>
      <c r="F30" s="87" t="s">
        <v>194</v>
      </c>
      <c r="G30" s="86" t="s">
        <v>329</v>
      </c>
      <c r="H30" s="87" t="s">
        <v>312</v>
      </c>
      <c r="I30" s="82">
        <v>225000</v>
      </c>
      <c r="J30" s="90">
        <f t="shared" si="2"/>
        <v>0</v>
      </c>
      <c r="K30" s="75"/>
      <c r="L30" s="75"/>
      <c r="M30" s="75"/>
      <c r="N30" s="75"/>
      <c r="O30" s="80" t="s">
        <v>317</v>
      </c>
      <c r="P30" s="75">
        <v>225000</v>
      </c>
      <c r="Q30" s="75"/>
      <c r="R30" s="75"/>
      <c r="S30" s="75"/>
      <c r="T30" s="75"/>
    </row>
    <row r="31" spans="1:21" ht="18" customHeight="1" x14ac:dyDescent="0.25">
      <c r="A31" s="23"/>
      <c r="B31" s="36"/>
      <c r="C31" s="36"/>
      <c r="D31" s="36"/>
      <c r="E31" s="36"/>
      <c r="F31" s="36"/>
      <c r="G31" s="36"/>
      <c r="I31" s="83"/>
      <c r="J31" s="91"/>
      <c r="K31" s="2"/>
      <c r="L31" s="2"/>
      <c r="M31" s="2"/>
      <c r="N31" s="73"/>
      <c r="O31" s="3"/>
      <c r="P31" s="80"/>
      <c r="Q31" s="2"/>
      <c r="R31" s="2"/>
      <c r="S31" s="2"/>
      <c r="T31" s="73"/>
    </row>
    <row r="32" spans="1:21" ht="18" customHeight="1" x14ac:dyDescent="0.3">
      <c r="A32" s="23"/>
      <c r="B32" s="115" t="s">
        <v>47</v>
      </c>
      <c r="C32" s="101"/>
      <c r="D32" s="101"/>
      <c r="E32" s="101"/>
      <c r="F32" s="101"/>
      <c r="G32" s="101"/>
      <c r="H32" s="101"/>
      <c r="I32" s="99">
        <f>SUM(I33:I36)</f>
        <v>1000000</v>
      </c>
      <c r="J32" s="106"/>
      <c r="K32" s="107"/>
      <c r="L32" s="107"/>
      <c r="M32" s="107"/>
      <c r="N32" s="107"/>
      <c r="O32" s="105"/>
      <c r="P32" s="105"/>
      <c r="Q32" s="107"/>
      <c r="R32" s="107"/>
      <c r="S32" s="107"/>
      <c r="T32" s="107"/>
    </row>
    <row r="33" spans="1:20" s="71" customFormat="1" ht="59.25" customHeight="1" x14ac:dyDescent="0.25">
      <c r="A33" s="23"/>
      <c r="B33" s="38" t="s">
        <v>88</v>
      </c>
      <c r="C33" s="79" t="s">
        <v>89</v>
      </c>
      <c r="D33" s="79" t="s">
        <v>90</v>
      </c>
      <c r="E33" s="79" t="s">
        <v>91</v>
      </c>
      <c r="F33" s="79" t="s">
        <v>190</v>
      </c>
      <c r="G33" s="86" t="s">
        <v>191</v>
      </c>
      <c r="H33" s="38"/>
      <c r="I33" s="82">
        <v>210000</v>
      </c>
      <c r="J33" s="90">
        <f t="shared" ref="J33:J66" si="3">I33-SUM(K33:T33)</f>
        <v>0</v>
      </c>
      <c r="K33" s="73">
        <v>210000</v>
      </c>
      <c r="L33" s="73"/>
      <c r="M33" s="73"/>
      <c r="N33" s="73"/>
      <c r="O33" s="75"/>
      <c r="P33" s="75"/>
      <c r="Q33" s="73"/>
      <c r="R33" s="73"/>
      <c r="S33" s="73"/>
      <c r="T33" s="73"/>
    </row>
    <row r="34" spans="1:20" s="71" customFormat="1" ht="62.25" customHeight="1" x14ac:dyDescent="0.25">
      <c r="A34" s="23"/>
      <c r="B34" s="79" t="s">
        <v>92</v>
      </c>
      <c r="C34" s="79" t="s">
        <v>93</v>
      </c>
      <c r="D34" s="79" t="s">
        <v>94</v>
      </c>
      <c r="E34" s="79" t="s">
        <v>95</v>
      </c>
      <c r="F34" s="79" t="s">
        <v>190</v>
      </c>
      <c r="G34" s="86" t="s">
        <v>191</v>
      </c>
      <c r="H34" s="38"/>
      <c r="I34" s="82">
        <v>180000</v>
      </c>
      <c r="J34" s="90">
        <f t="shared" si="3"/>
        <v>0</v>
      </c>
      <c r="K34" s="73">
        <v>180000</v>
      </c>
      <c r="L34" s="73"/>
      <c r="M34" s="73"/>
      <c r="N34" s="73"/>
      <c r="O34" s="75"/>
      <c r="P34" s="75"/>
      <c r="Q34" s="73"/>
      <c r="R34" s="73"/>
      <c r="S34" s="73"/>
      <c r="T34" s="73"/>
    </row>
    <row r="35" spans="1:20" s="71" customFormat="1" ht="30" customHeight="1" x14ac:dyDescent="0.25">
      <c r="A35" s="23"/>
      <c r="B35" s="79" t="s">
        <v>96</v>
      </c>
      <c r="C35" s="79" t="s">
        <v>97</v>
      </c>
      <c r="D35" s="89" t="s">
        <v>98</v>
      </c>
      <c r="E35" s="79" t="s">
        <v>95</v>
      </c>
      <c r="F35" s="38"/>
      <c r="G35" s="38"/>
      <c r="H35" s="38"/>
      <c r="I35" s="82">
        <v>310000</v>
      </c>
      <c r="J35" s="90">
        <f t="shared" si="3"/>
        <v>0</v>
      </c>
      <c r="K35" s="73">
        <v>310000</v>
      </c>
      <c r="L35" s="73"/>
      <c r="M35" s="73"/>
      <c r="N35" s="73"/>
      <c r="O35" s="75"/>
      <c r="P35" s="75"/>
      <c r="Q35" s="73"/>
      <c r="R35" s="73"/>
      <c r="S35" s="73"/>
      <c r="T35" s="73"/>
    </row>
    <row r="36" spans="1:20" s="71" customFormat="1" ht="18" customHeight="1" x14ac:dyDescent="0.25">
      <c r="A36" s="23"/>
      <c r="B36" s="79" t="s">
        <v>113</v>
      </c>
      <c r="C36" s="38"/>
      <c r="D36" s="38"/>
      <c r="E36" s="38"/>
      <c r="F36" s="38"/>
      <c r="G36" s="38"/>
      <c r="H36" s="38"/>
      <c r="I36" s="82">
        <v>300000</v>
      </c>
      <c r="J36" s="90">
        <f t="shared" si="3"/>
        <v>0</v>
      </c>
      <c r="K36" s="73">
        <v>300000</v>
      </c>
      <c r="L36" s="73"/>
      <c r="M36" s="73"/>
      <c r="N36" s="73"/>
      <c r="O36" s="75"/>
      <c r="P36" s="75"/>
      <c r="Q36" s="73"/>
      <c r="R36" s="73"/>
      <c r="S36" s="73"/>
      <c r="T36" s="73"/>
    </row>
    <row r="37" spans="1:20" s="12" customFormat="1" ht="18.75" x14ac:dyDescent="0.3">
      <c r="A37" s="27"/>
      <c r="B37" s="115" t="s">
        <v>48</v>
      </c>
      <c r="C37" s="101"/>
      <c r="D37" s="101"/>
      <c r="E37" s="101"/>
      <c r="F37" s="101"/>
      <c r="G37" s="101"/>
      <c r="H37" s="101"/>
      <c r="I37" s="99">
        <f>SUM(I38:I66)</f>
        <v>1200000</v>
      </c>
      <c r="J37" s="92"/>
      <c r="K37" s="10"/>
      <c r="L37" s="10"/>
      <c r="M37" s="10"/>
      <c r="N37" s="76"/>
      <c r="O37" s="11"/>
      <c r="P37" s="11"/>
      <c r="Q37" s="10"/>
      <c r="R37" s="10"/>
      <c r="S37" s="10"/>
      <c r="T37" s="76"/>
    </row>
    <row r="38" spans="1:20" s="8" customFormat="1" ht="18" customHeight="1" x14ac:dyDescent="0.25">
      <c r="A38" s="23"/>
      <c r="B38" s="125" t="s">
        <v>203</v>
      </c>
      <c r="C38" s="619" t="s">
        <v>222</v>
      </c>
      <c r="D38" s="627"/>
      <c r="E38" s="79" t="s">
        <v>223</v>
      </c>
      <c r="F38" s="79" t="s">
        <v>276</v>
      </c>
      <c r="G38" s="79" t="s">
        <v>278</v>
      </c>
      <c r="H38" s="79" t="s">
        <v>277</v>
      </c>
      <c r="I38" s="83">
        <v>21000</v>
      </c>
      <c r="J38" s="90">
        <f t="shared" si="3"/>
        <v>0</v>
      </c>
      <c r="K38" s="73">
        <v>21000</v>
      </c>
      <c r="L38" s="73"/>
      <c r="M38" s="2"/>
      <c r="N38" s="73"/>
      <c r="O38" s="9"/>
      <c r="P38" s="75"/>
      <c r="Q38" s="2"/>
      <c r="R38" s="2"/>
      <c r="S38" s="2"/>
      <c r="T38" s="73"/>
    </row>
    <row r="39" spans="1:20" s="71" customFormat="1" ht="18" customHeight="1" x14ac:dyDescent="0.25">
      <c r="A39" s="23"/>
      <c r="B39" s="124" t="s">
        <v>204</v>
      </c>
      <c r="C39" s="79" t="s">
        <v>224</v>
      </c>
      <c r="D39" s="79" t="s">
        <v>225</v>
      </c>
      <c r="E39" s="79" t="s">
        <v>228</v>
      </c>
      <c r="F39" s="79" t="s">
        <v>276</v>
      </c>
      <c r="G39" s="79" t="s">
        <v>278</v>
      </c>
      <c r="H39" s="79" t="s">
        <v>277</v>
      </c>
      <c r="I39" s="83">
        <v>69000</v>
      </c>
      <c r="J39" s="90">
        <f t="shared" si="3"/>
        <v>0</v>
      </c>
      <c r="K39" s="73">
        <v>69000</v>
      </c>
      <c r="L39" s="73"/>
      <c r="M39" s="73"/>
      <c r="N39" s="73"/>
      <c r="O39" s="75"/>
      <c r="P39" s="75"/>
      <c r="Q39" s="73"/>
      <c r="R39" s="73"/>
      <c r="S39" s="73"/>
      <c r="T39" s="73"/>
    </row>
    <row r="40" spans="1:20" s="71" customFormat="1" ht="18" customHeight="1" x14ac:dyDescent="0.25">
      <c r="A40" s="23"/>
      <c r="B40" s="125" t="s">
        <v>205</v>
      </c>
      <c r="C40" s="79" t="s">
        <v>226</v>
      </c>
      <c r="D40" s="79" t="s">
        <v>227</v>
      </c>
      <c r="E40" s="79" t="s">
        <v>108</v>
      </c>
      <c r="F40" s="79" t="s">
        <v>276</v>
      </c>
      <c r="G40" s="79" t="s">
        <v>278</v>
      </c>
      <c r="H40" s="79" t="s">
        <v>277</v>
      </c>
      <c r="I40" s="83">
        <v>120000</v>
      </c>
      <c r="J40" s="90">
        <f t="shared" si="3"/>
        <v>0</v>
      </c>
      <c r="K40" s="73">
        <v>120000</v>
      </c>
      <c r="L40" s="73"/>
      <c r="M40" s="73"/>
      <c r="N40" s="73"/>
      <c r="O40" s="75"/>
      <c r="P40" s="75"/>
      <c r="Q40" s="73"/>
      <c r="R40" s="73"/>
      <c r="S40" s="73"/>
      <c r="T40" s="73"/>
    </row>
    <row r="41" spans="1:20" s="71" customFormat="1" ht="18" customHeight="1" x14ac:dyDescent="0.25">
      <c r="A41" s="23"/>
      <c r="B41" s="125" t="s">
        <v>206</v>
      </c>
      <c r="C41" s="79" t="s">
        <v>232</v>
      </c>
      <c r="D41" s="79" t="s">
        <v>233</v>
      </c>
      <c r="E41" s="79" t="s">
        <v>108</v>
      </c>
      <c r="F41" s="79" t="s">
        <v>276</v>
      </c>
      <c r="G41" s="79" t="s">
        <v>278</v>
      </c>
      <c r="H41" s="79" t="s">
        <v>277</v>
      </c>
      <c r="I41" s="83">
        <v>120000</v>
      </c>
      <c r="J41" s="90">
        <f t="shared" si="3"/>
        <v>0</v>
      </c>
      <c r="K41" s="73">
        <v>120000</v>
      </c>
      <c r="L41" s="73"/>
      <c r="M41" s="73"/>
      <c r="N41" s="73"/>
      <c r="O41" s="75"/>
      <c r="P41" s="75"/>
      <c r="Q41" s="73"/>
      <c r="R41" s="73"/>
      <c r="S41" s="73"/>
      <c r="T41" s="73"/>
    </row>
    <row r="42" spans="1:20" s="71" customFormat="1" ht="18" customHeight="1" x14ac:dyDescent="0.25">
      <c r="A42" s="23"/>
      <c r="B42" s="125" t="s">
        <v>206</v>
      </c>
      <c r="C42" s="79" t="s">
        <v>234</v>
      </c>
      <c r="D42" s="79" t="s">
        <v>235</v>
      </c>
      <c r="E42" s="79" t="s">
        <v>229</v>
      </c>
      <c r="F42" s="79" t="s">
        <v>276</v>
      </c>
      <c r="G42" s="79" t="s">
        <v>278</v>
      </c>
      <c r="H42" s="79" t="s">
        <v>277</v>
      </c>
      <c r="I42" s="83">
        <v>84000</v>
      </c>
      <c r="J42" s="90">
        <f t="shared" si="3"/>
        <v>0</v>
      </c>
      <c r="K42" s="73">
        <v>84000</v>
      </c>
      <c r="L42" s="73"/>
      <c r="M42" s="73"/>
      <c r="N42" s="73"/>
      <c r="O42" s="75"/>
      <c r="P42" s="75"/>
      <c r="Q42" s="73"/>
      <c r="R42" s="73"/>
      <c r="S42" s="73"/>
      <c r="T42" s="73"/>
    </row>
    <row r="43" spans="1:20" s="71" customFormat="1" ht="18" customHeight="1" x14ac:dyDescent="0.25">
      <c r="A43" s="23"/>
      <c r="B43" s="125" t="s">
        <v>207</v>
      </c>
      <c r="C43" s="79" t="s">
        <v>232</v>
      </c>
      <c r="D43" s="79" t="s">
        <v>236</v>
      </c>
      <c r="E43" s="79" t="s">
        <v>230</v>
      </c>
      <c r="F43" s="79" t="s">
        <v>276</v>
      </c>
      <c r="G43" s="79" t="s">
        <v>278</v>
      </c>
      <c r="H43" s="79" t="s">
        <v>277</v>
      </c>
      <c r="I43" s="83">
        <v>30000</v>
      </c>
      <c r="J43" s="90">
        <f t="shared" si="3"/>
        <v>0</v>
      </c>
      <c r="K43" s="73">
        <v>30000</v>
      </c>
      <c r="L43" s="73"/>
      <c r="M43" s="73"/>
      <c r="N43" s="73"/>
      <c r="O43" s="75"/>
      <c r="P43" s="75"/>
      <c r="Q43" s="73"/>
      <c r="R43" s="73"/>
      <c r="S43" s="73"/>
      <c r="T43" s="73"/>
    </row>
    <row r="44" spans="1:20" s="71" customFormat="1" ht="18" customHeight="1" x14ac:dyDescent="0.25">
      <c r="A44" s="23"/>
      <c r="B44" s="125" t="s">
        <v>208</v>
      </c>
      <c r="C44" s="79" t="s">
        <v>237</v>
      </c>
      <c r="D44" s="79" t="s">
        <v>237</v>
      </c>
      <c r="E44" s="79" t="s">
        <v>231</v>
      </c>
      <c r="F44" s="79" t="s">
        <v>276</v>
      </c>
      <c r="G44" s="79" t="s">
        <v>278</v>
      </c>
      <c r="H44" s="79" t="s">
        <v>277</v>
      </c>
      <c r="I44" s="83">
        <v>9000</v>
      </c>
      <c r="J44" s="90">
        <f t="shared" si="3"/>
        <v>0</v>
      </c>
      <c r="K44" s="73">
        <v>9000</v>
      </c>
      <c r="L44" s="73"/>
      <c r="M44" s="73"/>
      <c r="N44" s="73"/>
      <c r="O44" s="75"/>
      <c r="P44" s="75"/>
      <c r="Q44" s="73"/>
      <c r="R44" s="73"/>
      <c r="S44" s="73"/>
      <c r="T44" s="73"/>
    </row>
    <row r="45" spans="1:20" s="71" customFormat="1" ht="18" customHeight="1" x14ac:dyDescent="0.25">
      <c r="A45" s="23"/>
      <c r="B45" s="125" t="s">
        <v>209</v>
      </c>
      <c r="C45" s="79" t="s">
        <v>238</v>
      </c>
      <c r="D45" s="79" t="s">
        <v>239</v>
      </c>
      <c r="E45" s="79" t="s">
        <v>267</v>
      </c>
      <c r="F45" s="79" t="s">
        <v>276</v>
      </c>
      <c r="G45" s="79" t="s">
        <v>278</v>
      </c>
      <c r="H45" s="79" t="s">
        <v>277</v>
      </c>
      <c r="I45" s="83">
        <v>96000</v>
      </c>
      <c r="J45" s="90">
        <f t="shared" si="3"/>
        <v>0</v>
      </c>
      <c r="K45" s="73">
        <v>96000</v>
      </c>
      <c r="L45" s="73"/>
      <c r="M45" s="73"/>
      <c r="N45" s="73"/>
      <c r="O45" s="75"/>
      <c r="P45" s="75"/>
      <c r="Q45" s="73"/>
      <c r="R45" s="73"/>
      <c r="S45" s="73"/>
      <c r="T45" s="73"/>
    </row>
    <row r="46" spans="1:20" s="71" customFormat="1" ht="18" customHeight="1" x14ac:dyDescent="0.25">
      <c r="A46" s="23"/>
      <c r="B46" s="125" t="s">
        <v>209</v>
      </c>
      <c r="C46" s="79" t="s">
        <v>226</v>
      </c>
      <c r="D46" s="79" t="s">
        <v>240</v>
      </c>
      <c r="E46" s="79" t="s">
        <v>268</v>
      </c>
      <c r="F46" s="79" t="s">
        <v>276</v>
      </c>
      <c r="G46" s="79" t="s">
        <v>278</v>
      </c>
      <c r="H46" s="79" t="s">
        <v>277</v>
      </c>
      <c r="I46" s="83">
        <v>18000</v>
      </c>
      <c r="J46" s="90">
        <f t="shared" si="3"/>
        <v>0</v>
      </c>
      <c r="K46" s="73">
        <v>18000</v>
      </c>
      <c r="L46" s="73"/>
      <c r="M46" s="73"/>
      <c r="N46" s="73"/>
      <c r="O46" s="75"/>
      <c r="P46" s="75"/>
      <c r="Q46" s="73"/>
      <c r="R46" s="73"/>
      <c r="S46" s="73"/>
      <c r="T46" s="73"/>
    </row>
    <row r="47" spans="1:20" s="71" customFormat="1" ht="18" customHeight="1" x14ac:dyDescent="0.25">
      <c r="A47" s="23"/>
      <c r="B47" s="125" t="s">
        <v>210</v>
      </c>
      <c r="C47" s="79" t="s">
        <v>241</v>
      </c>
      <c r="D47" s="79" t="s">
        <v>241</v>
      </c>
      <c r="E47" s="79" t="s">
        <v>269</v>
      </c>
      <c r="F47" s="79" t="s">
        <v>276</v>
      </c>
      <c r="G47" s="79" t="s">
        <v>278</v>
      </c>
      <c r="H47" s="79" t="s">
        <v>277</v>
      </c>
      <c r="I47" s="83">
        <v>12000</v>
      </c>
      <c r="J47" s="90">
        <f t="shared" si="3"/>
        <v>0</v>
      </c>
      <c r="K47" s="73">
        <v>12000</v>
      </c>
      <c r="L47" s="73"/>
      <c r="M47" s="73"/>
      <c r="N47" s="73"/>
      <c r="O47" s="75"/>
      <c r="P47" s="75"/>
      <c r="Q47" s="73"/>
      <c r="R47" s="73"/>
      <c r="S47" s="73"/>
      <c r="T47" s="73"/>
    </row>
    <row r="48" spans="1:20" s="71" customFormat="1" ht="18" customHeight="1" x14ac:dyDescent="0.25">
      <c r="A48" s="23"/>
      <c r="B48" s="125" t="s">
        <v>210</v>
      </c>
      <c r="C48" s="79" t="s">
        <v>242</v>
      </c>
      <c r="D48" s="79" t="s">
        <v>242</v>
      </c>
      <c r="E48" s="79" t="s">
        <v>269</v>
      </c>
      <c r="F48" s="79" t="s">
        <v>276</v>
      </c>
      <c r="G48" s="79" t="s">
        <v>278</v>
      </c>
      <c r="H48" s="79" t="s">
        <v>277</v>
      </c>
      <c r="I48" s="83">
        <v>12000</v>
      </c>
      <c r="J48" s="90">
        <f t="shared" si="3"/>
        <v>0</v>
      </c>
      <c r="K48" s="73">
        <v>12000</v>
      </c>
      <c r="L48" s="73"/>
      <c r="M48" s="73"/>
      <c r="N48" s="73"/>
      <c r="O48" s="75"/>
      <c r="P48" s="75"/>
      <c r="Q48" s="73"/>
      <c r="R48" s="73"/>
      <c r="S48" s="73"/>
      <c r="T48" s="73"/>
    </row>
    <row r="49" spans="1:20" s="71" customFormat="1" ht="18" customHeight="1" x14ac:dyDescent="0.25">
      <c r="A49" s="23"/>
      <c r="B49" s="124" t="s">
        <v>211</v>
      </c>
      <c r="C49" s="79" t="s">
        <v>243</v>
      </c>
      <c r="D49" s="79" t="s">
        <v>244</v>
      </c>
      <c r="E49" s="79" t="s">
        <v>270</v>
      </c>
      <c r="F49" s="79" t="s">
        <v>276</v>
      </c>
      <c r="G49" s="79" t="s">
        <v>278</v>
      </c>
      <c r="H49" s="79" t="s">
        <v>277</v>
      </c>
      <c r="I49" s="83">
        <v>36000</v>
      </c>
      <c r="J49" s="90">
        <f t="shared" si="3"/>
        <v>0</v>
      </c>
      <c r="K49" s="73">
        <v>36000</v>
      </c>
      <c r="L49" s="73"/>
      <c r="M49" s="73"/>
      <c r="N49" s="73"/>
      <c r="O49" s="75"/>
      <c r="P49" s="75"/>
      <c r="Q49" s="73"/>
      <c r="R49" s="73"/>
      <c r="S49" s="73"/>
      <c r="T49" s="73"/>
    </row>
    <row r="50" spans="1:20" s="71" customFormat="1" ht="18" customHeight="1" x14ac:dyDescent="0.25">
      <c r="A50" s="23"/>
      <c r="B50" s="124" t="s">
        <v>212</v>
      </c>
      <c r="C50" s="79" t="s">
        <v>233</v>
      </c>
      <c r="D50" s="79" t="s">
        <v>241</v>
      </c>
      <c r="E50" s="79" t="s">
        <v>230</v>
      </c>
      <c r="F50" s="79" t="s">
        <v>276</v>
      </c>
      <c r="G50" s="79" t="s">
        <v>278</v>
      </c>
      <c r="H50" s="79" t="s">
        <v>277</v>
      </c>
      <c r="I50" s="83">
        <v>30000</v>
      </c>
      <c r="J50" s="90">
        <f t="shared" si="3"/>
        <v>0</v>
      </c>
      <c r="K50" s="73">
        <v>30000</v>
      </c>
      <c r="L50" s="73"/>
      <c r="M50" s="73"/>
      <c r="N50" s="73"/>
      <c r="O50" s="75"/>
      <c r="P50" s="75"/>
      <c r="Q50" s="73"/>
      <c r="R50" s="73"/>
      <c r="S50" s="73"/>
      <c r="T50" s="73"/>
    </row>
    <row r="51" spans="1:20" s="71" customFormat="1" ht="18" customHeight="1" x14ac:dyDescent="0.25">
      <c r="A51" s="23"/>
      <c r="B51" s="124" t="s">
        <v>213</v>
      </c>
      <c r="C51" s="79" t="s">
        <v>245</v>
      </c>
      <c r="D51" s="79" t="s">
        <v>236</v>
      </c>
      <c r="E51" s="79" t="s">
        <v>270</v>
      </c>
      <c r="F51" s="79" t="s">
        <v>276</v>
      </c>
      <c r="G51" s="79" t="s">
        <v>278</v>
      </c>
      <c r="H51" s="79" t="s">
        <v>277</v>
      </c>
      <c r="I51" s="83">
        <v>36000</v>
      </c>
      <c r="J51" s="90">
        <f t="shared" si="3"/>
        <v>0</v>
      </c>
      <c r="K51" s="73">
        <v>36000</v>
      </c>
      <c r="L51" s="73"/>
      <c r="M51" s="73"/>
      <c r="N51" s="73"/>
      <c r="O51" s="75"/>
      <c r="P51" s="75"/>
      <c r="Q51" s="73"/>
      <c r="R51" s="73"/>
      <c r="S51" s="73"/>
      <c r="T51" s="73"/>
    </row>
    <row r="52" spans="1:20" s="71" customFormat="1" ht="18" customHeight="1" x14ac:dyDescent="0.25">
      <c r="A52" s="23"/>
      <c r="B52" s="124" t="s">
        <v>213</v>
      </c>
      <c r="C52" s="79" t="s">
        <v>246</v>
      </c>
      <c r="D52" s="79" t="s">
        <v>246</v>
      </c>
      <c r="E52" s="79" t="s">
        <v>231</v>
      </c>
      <c r="F52" s="79" t="s">
        <v>276</v>
      </c>
      <c r="G52" s="79" t="s">
        <v>278</v>
      </c>
      <c r="H52" s="79" t="s">
        <v>277</v>
      </c>
      <c r="I52" s="83">
        <v>9000</v>
      </c>
      <c r="J52" s="90">
        <f t="shared" si="3"/>
        <v>0</v>
      </c>
      <c r="K52" s="73">
        <v>9000</v>
      </c>
      <c r="L52" s="73"/>
      <c r="M52" s="73"/>
      <c r="N52" s="73"/>
      <c r="O52" s="75"/>
      <c r="P52" s="75"/>
      <c r="Q52" s="73"/>
      <c r="R52" s="73"/>
      <c r="S52" s="73"/>
      <c r="T52" s="73"/>
    </row>
    <row r="53" spans="1:20" s="71" customFormat="1" ht="18" customHeight="1" x14ac:dyDescent="0.25">
      <c r="A53" s="23"/>
      <c r="B53" s="125" t="s">
        <v>214</v>
      </c>
      <c r="C53" s="79" t="s">
        <v>247</v>
      </c>
      <c r="D53" s="79" t="s">
        <v>247</v>
      </c>
      <c r="E53" s="79" t="s">
        <v>269</v>
      </c>
      <c r="F53" s="79" t="s">
        <v>276</v>
      </c>
      <c r="G53" s="79" t="s">
        <v>278</v>
      </c>
      <c r="H53" s="79" t="s">
        <v>277</v>
      </c>
      <c r="I53" s="83">
        <v>12000</v>
      </c>
      <c r="J53" s="90">
        <f t="shared" si="3"/>
        <v>0</v>
      </c>
      <c r="K53" s="73">
        <v>12000</v>
      </c>
      <c r="L53" s="73"/>
      <c r="M53" s="73"/>
      <c r="N53" s="73"/>
      <c r="O53" s="75"/>
      <c r="P53" s="75"/>
      <c r="Q53" s="73"/>
      <c r="R53" s="73"/>
      <c r="S53" s="73"/>
      <c r="T53" s="73"/>
    </row>
    <row r="54" spans="1:20" s="71" customFormat="1" ht="18" customHeight="1" x14ac:dyDescent="0.25">
      <c r="A54" s="23"/>
      <c r="B54" s="125" t="s">
        <v>215</v>
      </c>
      <c r="C54" s="79" t="s">
        <v>248</v>
      </c>
      <c r="D54" s="79" t="s">
        <v>249</v>
      </c>
      <c r="E54" s="79" t="s">
        <v>271</v>
      </c>
      <c r="F54" s="79" t="s">
        <v>276</v>
      </c>
      <c r="G54" s="79" t="s">
        <v>278</v>
      </c>
      <c r="H54" s="79" t="s">
        <v>277</v>
      </c>
      <c r="I54" s="83">
        <v>72000</v>
      </c>
      <c r="J54" s="90">
        <f t="shared" si="3"/>
        <v>0</v>
      </c>
      <c r="K54" s="73">
        <v>72000</v>
      </c>
      <c r="L54" s="73"/>
      <c r="M54" s="73"/>
      <c r="N54" s="73"/>
      <c r="O54" s="75"/>
      <c r="P54" s="75"/>
      <c r="Q54" s="73"/>
      <c r="R54" s="73"/>
      <c r="S54" s="73"/>
      <c r="T54" s="73"/>
    </row>
    <row r="55" spans="1:20" s="71" customFormat="1" ht="18" customHeight="1" x14ac:dyDescent="0.25">
      <c r="A55" s="23"/>
      <c r="B55" s="125" t="s">
        <v>215</v>
      </c>
      <c r="C55" s="79" t="s">
        <v>251</v>
      </c>
      <c r="D55" s="79" t="s">
        <v>250</v>
      </c>
      <c r="E55" s="79" t="s">
        <v>270</v>
      </c>
      <c r="F55" s="79" t="s">
        <v>276</v>
      </c>
      <c r="G55" s="79" t="s">
        <v>278</v>
      </c>
      <c r="H55" s="79" t="s">
        <v>277</v>
      </c>
      <c r="I55" s="83">
        <v>36000</v>
      </c>
      <c r="J55" s="90">
        <f t="shared" si="3"/>
        <v>0</v>
      </c>
      <c r="K55" s="73">
        <v>36000</v>
      </c>
      <c r="L55" s="73"/>
      <c r="M55" s="73"/>
      <c r="N55" s="73"/>
      <c r="O55" s="75"/>
      <c r="P55" s="75"/>
      <c r="Q55" s="73"/>
      <c r="R55" s="73"/>
      <c r="S55" s="73"/>
      <c r="T55" s="73"/>
    </row>
    <row r="56" spans="1:20" s="71" customFormat="1" ht="18" customHeight="1" x14ac:dyDescent="0.25">
      <c r="A56" s="23"/>
      <c r="B56" s="125" t="s">
        <v>216</v>
      </c>
      <c r="C56" s="79" t="s">
        <v>252</v>
      </c>
      <c r="D56" s="79" t="s">
        <v>232</v>
      </c>
      <c r="E56" s="79" t="s">
        <v>268</v>
      </c>
      <c r="F56" s="79" t="s">
        <v>276</v>
      </c>
      <c r="G56" s="79" t="s">
        <v>278</v>
      </c>
      <c r="H56" s="79" t="s">
        <v>277</v>
      </c>
      <c r="I56" s="83">
        <v>18000</v>
      </c>
      <c r="J56" s="90">
        <f t="shared" si="3"/>
        <v>0</v>
      </c>
      <c r="K56" s="73">
        <v>18000</v>
      </c>
      <c r="L56" s="73"/>
      <c r="M56" s="73"/>
      <c r="N56" s="73"/>
      <c r="O56" s="75"/>
      <c r="P56" s="75"/>
      <c r="Q56" s="73"/>
      <c r="R56" s="73"/>
      <c r="S56" s="73"/>
      <c r="T56" s="73"/>
    </row>
    <row r="57" spans="1:20" s="71" customFormat="1" ht="18" customHeight="1" x14ac:dyDescent="0.25">
      <c r="A57" s="23"/>
      <c r="B57" s="125" t="s">
        <v>217</v>
      </c>
      <c r="C57" s="79" t="s">
        <v>226</v>
      </c>
      <c r="D57" s="79" t="s">
        <v>253</v>
      </c>
      <c r="E57" s="79" t="s">
        <v>103</v>
      </c>
      <c r="F57" s="79" t="s">
        <v>276</v>
      </c>
      <c r="G57" s="79" t="s">
        <v>278</v>
      </c>
      <c r="H57" s="79" t="s">
        <v>277</v>
      </c>
      <c r="I57" s="83">
        <v>60000</v>
      </c>
      <c r="J57" s="90">
        <f t="shared" si="3"/>
        <v>0</v>
      </c>
      <c r="K57" s="73">
        <v>60000</v>
      </c>
      <c r="L57" s="73"/>
      <c r="M57" s="73"/>
      <c r="N57" s="73"/>
      <c r="O57" s="75"/>
      <c r="P57" s="75"/>
      <c r="Q57" s="73"/>
      <c r="R57" s="73"/>
      <c r="S57" s="73"/>
      <c r="T57" s="73"/>
    </row>
    <row r="58" spans="1:20" s="71" customFormat="1" ht="18" customHeight="1" x14ac:dyDescent="0.25">
      <c r="A58" s="23"/>
      <c r="B58" s="125" t="s">
        <v>217</v>
      </c>
      <c r="C58" s="79" t="s">
        <v>246</v>
      </c>
      <c r="D58" s="79" t="s">
        <v>232</v>
      </c>
      <c r="E58" s="79" t="s">
        <v>270</v>
      </c>
      <c r="F58" s="79" t="s">
        <v>276</v>
      </c>
      <c r="G58" s="79" t="s">
        <v>278</v>
      </c>
      <c r="H58" s="79" t="s">
        <v>277</v>
      </c>
      <c r="I58" s="83">
        <v>36000</v>
      </c>
      <c r="J58" s="90">
        <f t="shared" si="3"/>
        <v>0</v>
      </c>
      <c r="K58" s="73">
        <v>36000</v>
      </c>
      <c r="L58" s="73"/>
      <c r="M58" s="73"/>
      <c r="N58" s="73"/>
      <c r="O58" s="75"/>
      <c r="P58" s="75"/>
      <c r="Q58" s="73"/>
      <c r="R58" s="73"/>
      <c r="S58" s="73"/>
      <c r="T58" s="73"/>
    </row>
    <row r="59" spans="1:20" s="71" customFormat="1" ht="18" customHeight="1" x14ac:dyDescent="0.25">
      <c r="A59" s="23"/>
      <c r="B59" s="125" t="s">
        <v>218</v>
      </c>
      <c r="C59" s="79" t="s">
        <v>254</v>
      </c>
      <c r="D59" s="79" t="s">
        <v>235</v>
      </c>
      <c r="E59" s="79" t="s">
        <v>272</v>
      </c>
      <c r="F59" s="79" t="s">
        <v>276</v>
      </c>
      <c r="G59" s="79" t="s">
        <v>278</v>
      </c>
      <c r="H59" s="79" t="s">
        <v>277</v>
      </c>
      <c r="I59" s="83">
        <v>42000</v>
      </c>
      <c r="J59" s="90">
        <f t="shared" si="3"/>
        <v>0</v>
      </c>
      <c r="K59" s="73">
        <v>42000</v>
      </c>
      <c r="L59" s="73"/>
      <c r="M59" s="73"/>
      <c r="N59" s="73"/>
      <c r="O59" s="75"/>
      <c r="P59" s="75"/>
      <c r="Q59" s="73"/>
      <c r="R59" s="73"/>
      <c r="S59" s="73"/>
      <c r="T59" s="73"/>
    </row>
    <row r="60" spans="1:20" s="71" customFormat="1" ht="18" customHeight="1" x14ac:dyDescent="0.25">
      <c r="A60" s="23"/>
      <c r="B60" s="125" t="s">
        <v>218</v>
      </c>
      <c r="C60" s="79" t="s">
        <v>255</v>
      </c>
      <c r="D60" s="79" t="s">
        <v>256</v>
      </c>
      <c r="E60" s="79" t="s">
        <v>231</v>
      </c>
      <c r="F60" s="79" t="s">
        <v>276</v>
      </c>
      <c r="G60" s="79" t="s">
        <v>278</v>
      </c>
      <c r="H60" s="79" t="s">
        <v>277</v>
      </c>
      <c r="I60" s="83">
        <v>9000</v>
      </c>
      <c r="J60" s="90">
        <f t="shared" si="3"/>
        <v>0</v>
      </c>
      <c r="K60" s="73">
        <v>9000</v>
      </c>
      <c r="L60" s="73"/>
      <c r="M60" s="73"/>
      <c r="N60" s="73"/>
      <c r="O60" s="75"/>
      <c r="P60" s="75"/>
      <c r="Q60" s="73"/>
      <c r="R60" s="73"/>
      <c r="S60" s="73"/>
      <c r="T60" s="73"/>
    </row>
    <row r="61" spans="1:20" s="71" customFormat="1" ht="18" customHeight="1" x14ac:dyDescent="0.25">
      <c r="A61" s="23"/>
      <c r="B61" s="125" t="s">
        <v>218</v>
      </c>
      <c r="C61" s="79" t="s">
        <v>257</v>
      </c>
      <c r="D61" s="79" t="s">
        <v>258</v>
      </c>
      <c r="E61" s="79" t="s">
        <v>273</v>
      </c>
      <c r="F61" s="79" t="s">
        <v>276</v>
      </c>
      <c r="G61" s="79" t="s">
        <v>278</v>
      </c>
      <c r="H61" s="79" t="s">
        <v>277</v>
      </c>
      <c r="I61" s="83">
        <v>15000</v>
      </c>
      <c r="J61" s="90">
        <f t="shared" si="3"/>
        <v>0</v>
      </c>
      <c r="K61" s="73">
        <v>15000</v>
      </c>
      <c r="L61" s="73"/>
      <c r="M61" s="73"/>
      <c r="N61" s="73"/>
      <c r="O61" s="75"/>
      <c r="P61" s="75"/>
      <c r="Q61" s="73"/>
      <c r="R61" s="73"/>
      <c r="S61" s="73"/>
      <c r="T61" s="73"/>
    </row>
    <row r="62" spans="1:20" s="71" customFormat="1" ht="18" customHeight="1" x14ac:dyDescent="0.25">
      <c r="A62" s="23"/>
      <c r="B62" s="125" t="s">
        <v>219</v>
      </c>
      <c r="C62" s="79" t="s">
        <v>259</v>
      </c>
      <c r="D62" s="79" t="s">
        <v>259</v>
      </c>
      <c r="E62" s="79" t="s">
        <v>273</v>
      </c>
      <c r="F62" s="79" t="s">
        <v>276</v>
      </c>
      <c r="G62" s="79" t="s">
        <v>278</v>
      </c>
      <c r="H62" s="79" t="s">
        <v>277</v>
      </c>
      <c r="I62" s="83">
        <v>15000</v>
      </c>
      <c r="J62" s="90">
        <f t="shared" si="3"/>
        <v>0</v>
      </c>
      <c r="K62" s="73">
        <v>15000</v>
      </c>
      <c r="L62" s="73"/>
      <c r="M62" s="73"/>
      <c r="N62" s="73"/>
      <c r="O62" s="75"/>
      <c r="P62" s="75"/>
      <c r="Q62" s="73"/>
      <c r="R62" s="73"/>
      <c r="S62" s="73"/>
      <c r="T62" s="73"/>
    </row>
    <row r="63" spans="1:20" s="71" customFormat="1" ht="18" customHeight="1" x14ac:dyDescent="0.25">
      <c r="A63" s="23"/>
      <c r="B63" s="125" t="s">
        <v>219</v>
      </c>
      <c r="C63" s="79" t="s">
        <v>260</v>
      </c>
      <c r="D63" s="79" t="s">
        <v>260</v>
      </c>
      <c r="E63" s="79" t="s">
        <v>274</v>
      </c>
      <c r="F63" s="79" t="s">
        <v>276</v>
      </c>
      <c r="G63" s="79" t="s">
        <v>278</v>
      </c>
      <c r="H63" s="79" t="s">
        <v>277</v>
      </c>
      <c r="I63" s="83">
        <v>6000</v>
      </c>
      <c r="J63" s="90">
        <f t="shared" si="3"/>
        <v>0</v>
      </c>
      <c r="K63" s="73">
        <v>6000</v>
      </c>
      <c r="L63" s="73"/>
      <c r="M63" s="73"/>
      <c r="N63" s="73"/>
      <c r="O63" s="75"/>
      <c r="P63" s="75"/>
      <c r="Q63" s="73"/>
      <c r="R63" s="73"/>
      <c r="S63" s="73"/>
      <c r="T63" s="73"/>
    </row>
    <row r="64" spans="1:20" s="71" customFormat="1" ht="18" customHeight="1" x14ac:dyDescent="0.25">
      <c r="A64" s="23"/>
      <c r="B64" s="125" t="s">
        <v>220</v>
      </c>
      <c r="C64" s="79" t="s">
        <v>261</v>
      </c>
      <c r="D64" s="79" t="s">
        <v>262</v>
      </c>
      <c r="E64" s="79" t="s">
        <v>103</v>
      </c>
      <c r="F64" s="79" t="s">
        <v>276</v>
      </c>
      <c r="G64" s="79" t="s">
        <v>278</v>
      </c>
      <c r="H64" s="79" t="s">
        <v>277</v>
      </c>
      <c r="I64" s="83">
        <v>60000</v>
      </c>
      <c r="J64" s="90">
        <f t="shared" si="3"/>
        <v>0</v>
      </c>
      <c r="K64" s="73">
        <v>60000</v>
      </c>
      <c r="L64" s="73"/>
      <c r="M64" s="73"/>
      <c r="N64" s="73"/>
      <c r="O64" s="75"/>
      <c r="P64" s="75"/>
      <c r="Q64" s="73"/>
      <c r="R64" s="73"/>
      <c r="S64" s="73"/>
      <c r="T64" s="73"/>
    </row>
    <row r="65" spans="1:20" s="71" customFormat="1" ht="18" customHeight="1" x14ac:dyDescent="0.25">
      <c r="A65" s="23"/>
      <c r="B65" s="125" t="s">
        <v>220</v>
      </c>
      <c r="C65" s="79" t="s">
        <v>263</v>
      </c>
      <c r="D65" s="79" t="s">
        <v>264</v>
      </c>
      <c r="E65" s="79" t="s">
        <v>271</v>
      </c>
      <c r="F65" s="79" t="s">
        <v>276</v>
      </c>
      <c r="G65" s="79" t="s">
        <v>278</v>
      </c>
      <c r="H65" s="79" t="s">
        <v>277</v>
      </c>
      <c r="I65" s="83">
        <v>72000</v>
      </c>
      <c r="J65" s="90">
        <f t="shared" si="3"/>
        <v>0</v>
      </c>
      <c r="K65" s="73">
        <v>72000</v>
      </c>
      <c r="L65" s="73"/>
      <c r="M65" s="73"/>
      <c r="N65" s="73"/>
      <c r="O65" s="75"/>
      <c r="P65" s="75"/>
      <c r="Q65" s="73"/>
      <c r="R65" s="73"/>
      <c r="S65" s="73"/>
      <c r="T65" s="73"/>
    </row>
    <row r="66" spans="1:20" s="71" customFormat="1" ht="18" customHeight="1" x14ac:dyDescent="0.25">
      <c r="A66" s="23"/>
      <c r="B66" s="125" t="s">
        <v>221</v>
      </c>
      <c r="C66" s="79" t="s">
        <v>265</v>
      </c>
      <c r="D66" s="79" t="s">
        <v>266</v>
      </c>
      <c r="E66" s="79" t="s">
        <v>275</v>
      </c>
      <c r="F66" s="79" t="s">
        <v>276</v>
      </c>
      <c r="G66" s="79" t="s">
        <v>278</v>
      </c>
      <c r="H66" s="79" t="s">
        <v>277</v>
      </c>
      <c r="I66" s="83">
        <v>45000</v>
      </c>
      <c r="J66" s="90">
        <f t="shared" si="3"/>
        <v>0</v>
      </c>
      <c r="K66" s="73">
        <v>45000</v>
      </c>
      <c r="L66" s="73"/>
      <c r="M66" s="73"/>
      <c r="N66" s="73"/>
      <c r="O66" s="75"/>
      <c r="P66" s="75"/>
      <c r="Q66" s="73"/>
      <c r="R66" s="73"/>
      <c r="S66" s="73"/>
      <c r="T66" s="73"/>
    </row>
    <row r="67" spans="1:20" s="12" customFormat="1" ht="18.75" x14ac:dyDescent="0.3">
      <c r="A67" s="27"/>
      <c r="B67" s="115" t="s">
        <v>49</v>
      </c>
      <c r="C67" s="101"/>
      <c r="D67" s="101"/>
      <c r="E67" s="101"/>
      <c r="F67" s="101"/>
      <c r="G67" s="101"/>
      <c r="H67" s="101"/>
      <c r="I67" s="99">
        <f>SUM(I68:I70)</f>
        <v>100000</v>
      </c>
      <c r="J67" s="92"/>
      <c r="K67" s="10"/>
      <c r="L67" s="10"/>
      <c r="M67" s="10"/>
      <c r="N67" s="76"/>
      <c r="O67" s="11"/>
      <c r="P67" s="11"/>
      <c r="Q67" s="10"/>
      <c r="R67" s="10"/>
      <c r="S67" s="10"/>
      <c r="T67" s="76"/>
    </row>
    <row r="68" spans="1:20" s="8" customFormat="1" ht="87" customHeight="1" x14ac:dyDescent="0.25">
      <c r="A68" s="23"/>
      <c r="B68" s="87" t="s">
        <v>57</v>
      </c>
      <c r="C68" s="87" t="s">
        <v>58</v>
      </c>
      <c r="D68" s="87" t="s">
        <v>59</v>
      </c>
      <c r="E68" s="87" t="s">
        <v>60</v>
      </c>
      <c r="F68" s="87" t="s">
        <v>61</v>
      </c>
      <c r="G68" s="35" t="s">
        <v>64</v>
      </c>
      <c r="H68" s="86" t="s">
        <v>62</v>
      </c>
      <c r="I68" s="82">
        <v>100000</v>
      </c>
      <c r="J68" s="90">
        <f t="shared" ref="J68" si="4">I68-SUM(K68:T68)</f>
        <v>0</v>
      </c>
      <c r="K68" s="2">
        <v>100000</v>
      </c>
      <c r="L68" s="2"/>
      <c r="M68" s="2"/>
      <c r="N68" s="73"/>
      <c r="O68" s="9"/>
      <c r="P68" s="75"/>
      <c r="Q68" s="2"/>
      <c r="R68" s="2"/>
      <c r="S68" s="2"/>
      <c r="T68" s="73"/>
    </row>
    <row r="69" spans="1:20" s="8" customFormat="1" ht="18" customHeight="1" x14ac:dyDescent="0.25">
      <c r="A69" s="23"/>
      <c r="B69" s="38"/>
      <c r="C69" s="38"/>
      <c r="D69" s="38"/>
      <c r="E69" s="38"/>
      <c r="F69" s="38"/>
      <c r="G69" s="38"/>
      <c r="H69" s="38"/>
      <c r="I69" s="82"/>
      <c r="J69" s="93"/>
      <c r="K69" s="2"/>
      <c r="L69" s="2"/>
      <c r="M69" s="2"/>
      <c r="N69" s="73"/>
      <c r="O69" s="9"/>
      <c r="P69" s="75"/>
      <c r="Q69" s="2"/>
      <c r="R69" s="2"/>
      <c r="S69" s="2"/>
      <c r="T69" s="73"/>
    </row>
    <row r="70" spans="1:20" s="12" customFormat="1" ht="18" customHeight="1" x14ac:dyDescent="0.25">
      <c r="A70" s="27"/>
      <c r="B70" s="39"/>
      <c r="C70" s="39"/>
      <c r="D70" s="39"/>
      <c r="E70" s="39"/>
      <c r="F70" s="39"/>
      <c r="G70" s="39"/>
      <c r="H70" s="39"/>
      <c r="I70" s="85"/>
      <c r="J70" s="94"/>
      <c r="K70" s="10"/>
      <c r="L70" s="10"/>
      <c r="M70" s="10"/>
      <c r="N70" s="76"/>
      <c r="O70" s="11"/>
      <c r="P70" s="11"/>
      <c r="Q70" s="10"/>
      <c r="R70" s="10"/>
      <c r="S70" s="10"/>
      <c r="T70" s="76"/>
    </row>
    <row r="71" spans="1:20" s="8" customFormat="1" ht="18" customHeight="1" x14ac:dyDescent="0.3">
      <c r="A71" s="23"/>
      <c r="B71" s="115" t="s">
        <v>50</v>
      </c>
      <c r="C71" s="101"/>
      <c r="D71" s="101"/>
      <c r="E71" s="101"/>
      <c r="F71" s="101"/>
      <c r="G71" s="101"/>
      <c r="H71" s="101"/>
      <c r="I71" s="99"/>
      <c r="J71" s="92"/>
      <c r="K71" s="2"/>
      <c r="L71" s="2"/>
      <c r="M71" s="2"/>
      <c r="N71" s="73"/>
      <c r="O71" s="9"/>
      <c r="P71" s="75"/>
      <c r="Q71" s="2"/>
      <c r="R71" s="2"/>
      <c r="S71" s="2"/>
      <c r="T71" s="73"/>
    </row>
    <row r="72" spans="1:20" s="8" customFormat="1" ht="34.5" customHeight="1" x14ac:dyDescent="0.25">
      <c r="A72" s="23"/>
      <c r="B72" s="127" t="s">
        <v>280</v>
      </c>
      <c r="C72" s="636" t="s">
        <v>281</v>
      </c>
      <c r="D72" s="626"/>
      <c r="E72" s="79" t="s">
        <v>282</v>
      </c>
      <c r="F72" s="128" t="s">
        <v>279</v>
      </c>
      <c r="G72" s="79" t="s">
        <v>284</v>
      </c>
      <c r="H72" s="79" t="s">
        <v>283</v>
      </c>
      <c r="I72" s="83">
        <v>60000</v>
      </c>
      <c r="J72" s="90">
        <f t="shared" ref="J72" si="5">I72-SUM(K72:T72)</f>
        <v>0</v>
      </c>
      <c r="K72" s="2"/>
      <c r="L72" s="2"/>
      <c r="M72" s="2"/>
      <c r="N72" s="73">
        <v>60000</v>
      </c>
      <c r="O72" s="9"/>
      <c r="P72" s="75"/>
      <c r="Q72" s="2"/>
      <c r="R72" s="2"/>
      <c r="S72" s="2"/>
      <c r="T72" s="73"/>
    </row>
    <row r="73" spans="1:20" s="8" customFormat="1" ht="18" customHeight="1" x14ac:dyDescent="0.25">
      <c r="A73" s="23"/>
      <c r="B73" s="38"/>
      <c r="C73" s="38"/>
      <c r="D73" s="38"/>
      <c r="E73" s="38"/>
      <c r="F73" s="38"/>
      <c r="G73" s="38"/>
      <c r="H73" s="38"/>
      <c r="I73" s="82"/>
      <c r="J73" s="93"/>
      <c r="K73" s="2"/>
      <c r="L73" s="2"/>
      <c r="M73" s="2"/>
      <c r="N73" s="73"/>
      <c r="O73" s="9"/>
      <c r="P73" s="75"/>
      <c r="Q73" s="2"/>
      <c r="R73" s="2"/>
      <c r="S73" s="2"/>
      <c r="T73" s="73"/>
    </row>
    <row r="74" spans="1:20" s="5" customFormat="1" ht="21" x14ac:dyDescent="0.35">
      <c r="A74" s="28"/>
      <c r="B74" s="40" t="s">
        <v>15</v>
      </c>
      <c r="C74" s="40"/>
      <c r="D74" s="40"/>
      <c r="E74" s="40"/>
      <c r="F74" s="40"/>
      <c r="G74" s="40"/>
      <c r="H74" s="40"/>
      <c r="I74" s="66"/>
      <c r="J74" s="95"/>
      <c r="K74" s="13"/>
      <c r="L74" s="13"/>
      <c r="M74" s="13"/>
      <c r="N74" s="77"/>
      <c r="O74" s="14"/>
      <c r="P74" s="14"/>
      <c r="Q74" s="13"/>
      <c r="R74" s="13"/>
      <c r="S74" s="13"/>
      <c r="T74" s="77"/>
    </row>
    <row r="75" spans="1:20" s="15" customFormat="1" ht="18.75" x14ac:dyDescent="0.3">
      <c r="A75" s="23"/>
      <c r="B75" s="115" t="s">
        <v>65</v>
      </c>
      <c r="C75" s="101"/>
      <c r="D75" s="101"/>
      <c r="E75" s="101"/>
      <c r="F75" s="101"/>
      <c r="G75" s="101"/>
      <c r="H75" s="101"/>
      <c r="I75" s="103">
        <f>SUM(I76:I83)</f>
        <v>400000</v>
      </c>
      <c r="J75" s="92"/>
      <c r="K75" s="2"/>
      <c r="L75" s="2"/>
      <c r="M75" s="2"/>
      <c r="N75" s="73"/>
      <c r="O75" s="9"/>
      <c r="P75" s="75"/>
      <c r="Q75" s="2"/>
      <c r="R75" s="2"/>
      <c r="S75" s="2"/>
      <c r="T75" s="73"/>
    </row>
    <row r="76" spans="1:20" s="71" customFormat="1" x14ac:dyDescent="0.25">
      <c r="A76" s="23"/>
      <c r="B76" s="79" t="s">
        <v>70</v>
      </c>
      <c r="C76" s="619" t="s">
        <v>66</v>
      </c>
      <c r="D76" s="620"/>
      <c r="E76" s="38"/>
      <c r="F76" s="79" t="s">
        <v>86</v>
      </c>
      <c r="G76" s="79" t="s">
        <v>285</v>
      </c>
      <c r="H76" s="79" t="s">
        <v>67</v>
      </c>
      <c r="I76" s="65">
        <v>20000</v>
      </c>
      <c r="J76" s="90">
        <f t="shared" ref="J76:J83" si="6">I76-SUM(K76:T76)</f>
        <v>0</v>
      </c>
      <c r="K76" s="73"/>
      <c r="L76" s="73">
        <v>20000</v>
      </c>
      <c r="M76" s="73"/>
      <c r="N76" s="73"/>
      <c r="O76" s="75"/>
      <c r="P76" s="75"/>
      <c r="Q76" s="73"/>
      <c r="R76" s="73"/>
      <c r="S76" s="73"/>
      <c r="T76" s="73"/>
    </row>
    <row r="77" spans="1:20" s="71" customFormat="1" ht="30" x14ac:dyDescent="0.25">
      <c r="A77" s="23"/>
      <c r="B77" s="79" t="s">
        <v>71</v>
      </c>
      <c r="C77" s="619" t="s">
        <v>68</v>
      </c>
      <c r="D77" s="620"/>
      <c r="E77" s="38"/>
      <c r="F77" s="79" t="s">
        <v>86</v>
      </c>
      <c r="G77" s="79" t="s">
        <v>285</v>
      </c>
      <c r="H77" s="79" t="s">
        <v>81</v>
      </c>
      <c r="I77" s="65">
        <v>35000</v>
      </c>
      <c r="J77" s="90">
        <f t="shared" si="6"/>
        <v>0</v>
      </c>
      <c r="K77" s="73"/>
      <c r="L77" s="73">
        <v>35000</v>
      </c>
      <c r="M77" s="73"/>
      <c r="N77" s="73"/>
      <c r="O77" s="75"/>
      <c r="P77" s="75"/>
      <c r="Q77" s="73"/>
      <c r="R77" s="73"/>
      <c r="S77" s="73"/>
      <c r="T77" s="73"/>
    </row>
    <row r="78" spans="1:20" s="71" customFormat="1" ht="34.5" customHeight="1" x14ac:dyDescent="0.25">
      <c r="A78" s="23"/>
      <c r="B78" s="79" t="s">
        <v>69</v>
      </c>
      <c r="C78" s="619" t="s">
        <v>72</v>
      </c>
      <c r="D78" s="620"/>
      <c r="E78" s="38"/>
      <c r="F78" s="79" t="s">
        <v>86</v>
      </c>
      <c r="G78" s="79" t="s">
        <v>285</v>
      </c>
      <c r="H78" s="79" t="s">
        <v>84</v>
      </c>
      <c r="I78" s="65">
        <v>20000</v>
      </c>
      <c r="J78" s="90">
        <f t="shared" si="6"/>
        <v>0</v>
      </c>
      <c r="K78" s="73"/>
      <c r="L78" s="73">
        <v>20000</v>
      </c>
      <c r="M78" s="73"/>
      <c r="N78" s="73"/>
      <c r="O78" s="75"/>
      <c r="P78" s="75"/>
      <c r="Q78" s="73"/>
      <c r="R78" s="73"/>
      <c r="S78" s="73"/>
      <c r="T78" s="73"/>
    </row>
    <row r="79" spans="1:20" s="71" customFormat="1" x14ac:dyDescent="0.25">
      <c r="A79" s="23"/>
      <c r="B79" s="79" t="s">
        <v>74</v>
      </c>
      <c r="C79" s="619" t="s">
        <v>73</v>
      </c>
      <c r="D79" s="620"/>
      <c r="E79" s="38"/>
      <c r="F79" s="79" t="s">
        <v>86</v>
      </c>
      <c r="G79" s="79" t="s">
        <v>285</v>
      </c>
      <c r="H79" s="79" t="s">
        <v>84</v>
      </c>
      <c r="I79" s="65">
        <v>20000</v>
      </c>
      <c r="J79" s="90">
        <f t="shared" si="6"/>
        <v>0</v>
      </c>
      <c r="K79" s="73"/>
      <c r="L79" s="73">
        <v>20000</v>
      </c>
      <c r="M79" s="73"/>
      <c r="N79" s="73"/>
      <c r="O79" s="75"/>
      <c r="P79" s="75"/>
      <c r="Q79" s="73"/>
      <c r="R79" s="73"/>
      <c r="S79" s="73"/>
      <c r="T79" s="73"/>
    </row>
    <row r="80" spans="1:20" s="71" customFormat="1" x14ac:dyDescent="0.25">
      <c r="A80" s="23"/>
      <c r="B80" s="79" t="s">
        <v>75</v>
      </c>
      <c r="C80" s="619" t="s">
        <v>76</v>
      </c>
      <c r="D80" s="620"/>
      <c r="E80" s="38"/>
      <c r="F80" s="79" t="s">
        <v>86</v>
      </c>
      <c r="G80" s="79" t="s">
        <v>285</v>
      </c>
      <c r="H80" s="79" t="s">
        <v>84</v>
      </c>
      <c r="I80" s="65">
        <v>30000</v>
      </c>
      <c r="J80" s="90">
        <f t="shared" si="6"/>
        <v>0</v>
      </c>
      <c r="K80" s="73"/>
      <c r="L80" s="73">
        <v>30000</v>
      </c>
      <c r="M80" s="73"/>
      <c r="N80" s="73"/>
      <c r="O80" s="75"/>
      <c r="P80" s="75"/>
      <c r="Q80" s="73"/>
      <c r="R80" s="73"/>
      <c r="S80" s="73"/>
      <c r="T80" s="73"/>
    </row>
    <row r="81" spans="1:20" s="71" customFormat="1" x14ac:dyDescent="0.25">
      <c r="A81" s="23"/>
      <c r="B81" s="79" t="s">
        <v>77</v>
      </c>
      <c r="C81" s="619" t="s">
        <v>78</v>
      </c>
      <c r="D81" s="620"/>
      <c r="E81" s="38"/>
      <c r="F81" s="79" t="s">
        <v>86</v>
      </c>
      <c r="G81" s="79" t="s">
        <v>285</v>
      </c>
      <c r="H81" s="79" t="s">
        <v>84</v>
      </c>
      <c r="I81" s="65">
        <v>15000</v>
      </c>
      <c r="J81" s="90">
        <f t="shared" si="6"/>
        <v>0</v>
      </c>
      <c r="K81" s="73"/>
      <c r="L81" s="73">
        <v>15000</v>
      </c>
      <c r="M81" s="73"/>
      <c r="N81" s="73"/>
      <c r="O81" s="75"/>
      <c r="P81" s="75"/>
      <c r="Q81" s="73"/>
      <c r="R81" s="73"/>
      <c r="S81" s="73"/>
      <c r="T81" s="73"/>
    </row>
    <row r="82" spans="1:20" s="71" customFormat="1" x14ac:dyDescent="0.25">
      <c r="A82" s="23"/>
      <c r="B82" s="79" t="s">
        <v>79</v>
      </c>
      <c r="C82" s="619" t="s">
        <v>80</v>
      </c>
      <c r="D82" s="620"/>
      <c r="E82" s="38"/>
      <c r="F82" s="79" t="s">
        <v>86</v>
      </c>
      <c r="G82" s="79" t="s">
        <v>285</v>
      </c>
      <c r="H82" s="79" t="s">
        <v>84</v>
      </c>
      <c r="I82" s="65">
        <v>15000</v>
      </c>
      <c r="J82" s="90">
        <f t="shared" si="6"/>
        <v>0</v>
      </c>
      <c r="K82" s="73"/>
      <c r="L82" s="73">
        <v>15000</v>
      </c>
      <c r="M82" s="73"/>
      <c r="N82" s="73"/>
      <c r="O82" s="75"/>
      <c r="P82" s="75"/>
      <c r="Q82" s="73"/>
      <c r="R82" s="73"/>
      <c r="S82" s="73"/>
      <c r="T82" s="73"/>
    </row>
    <row r="83" spans="1:20" s="71" customFormat="1" ht="30" x14ac:dyDescent="0.25">
      <c r="A83" s="23"/>
      <c r="B83" s="79" t="s">
        <v>82</v>
      </c>
      <c r="C83" s="619" t="s">
        <v>83</v>
      </c>
      <c r="D83" s="620"/>
      <c r="E83" s="38"/>
      <c r="F83" s="79" t="s">
        <v>87</v>
      </c>
      <c r="G83" s="79" t="s">
        <v>286</v>
      </c>
      <c r="H83" s="79" t="s">
        <v>85</v>
      </c>
      <c r="I83" s="65">
        <v>245000</v>
      </c>
      <c r="J83" s="90">
        <f t="shared" si="6"/>
        <v>0</v>
      </c>
      <c r="K83" s="73"/>
      <c r="L83" s="73">
        <v>245000</v>
      </c>
      <c r="M83" s="73"/>
      <c r="N83" s="73"/>
      <c r="O83" s="75"/>
      <c r="P83" s="75"/>
      <c r="Q83" s="73"/>
      <c r="R83" s="73"/>
      <c r="S83" s="73"/>
      <c r="T83" s="73"/>
    </row>
    <row r="84" spans="1:20" s="71" customFormat="1" x14ac:dyDescent="0.25">
      <c r="A84" s="23"/>
      <c r="B84" s="38"/>
      <c r="C84" s="38"/>
      <c r="D84" s="38"/>
      <c r="E84" s="38"/>
      <c r="F84" s="38"/>
      <c r="G84" s="38"/>
      <c r="H84" s="38"/>
      <c r="I84" s="65"/>
      <c r="J84" s="93"/>
      <c r="K84" s="73"/>
      <c r="L84" s="73"/>
      <c r="M84" s="73"/>
      <c r="N84" s="73"/>
      <c r="O84" s="75"/>
      <c r="P84" s="75"/>
      <c r="Q84" s="73"/>
      <c r="R84" s="73"/>
      <c r="S84" s="73"/>
      <c r="T84" s="73"/>
    </row>
    <row r="85" spans="1:20" s="8" customFormat="1" ht="18" customHeight="1" x14ac:dyDescent="0.25">
      <c r="A85" s="23"/>
      <c r="B85" s="38"/>
      <c r="C85" s="38"/>
      <c r="D85" s="38"/>
      <c r="E85" s="38"/>
      <c r="F85" s="38"/>
      <c r="G85" s="38"/>
      <c r="H85" s="38"/>
      <c r="I85" s="65"/>
      <c r="J85" s="93"/>
      <c r="K85" s="2"/>
      <c r="L85" s="2"/>
      <c r="M85" s="2"/>
      <c r="N85" s="73"/>
      <c r="O85" s="9"/>
      <c r="P85" s="75"/>
      <c r="Q85" s="2"/>
      <c r="R85" s="2"/>
      <c r="S85" s="2"/>
      <c r="T85" s="73"/>
    </row>
    <row r="86" spans="1:20" s="5" customFormat="1" ht="21" x14ac:dyDescent="0.35">
      <c r="A86" s="28"/>
      <c r="B86" s="40" t="s">
        <v>10</v>
      </c>
      <c r="C86" s="40"/>
      <c r="D86" s="40"/>
      <c r="E86" s="40"/>
      <c r="F86" s="40"/>
      <c r="G86" s="40"/>
      <c r="H86" s="40"/>
      <c r="I86" s="66"/>
      <c r="J86" s="95"/>
      <c r="K86" s="13"/>
      <c r="L86" s="13"/>
      <c r="M86" s="13"/>
      <c r="N86" s="77"/>
      <c r="O86" s="14"/>
      <c r="P86" s="14"/>
      <c r="Q86" s="13"/>
      <c r="R86" s="13"/>
      <c r="S86" s="13"/>
      <c r="T86" s="77"/>
    </row>
    <row r="87" spans="1:20" ht="18.75" x14ac:dyDescent="0.3">
      <c r="A87" s="23"/>
      <c r="B87" s="115" t="s">
        <v>13</v>
      </c>
      <c r="C87" s="101"/>
      <c r="D87" s="101"/>
      <c r="E87" s="101"/>
      <c r="F87" s="101"/>
      <c r="G87" s="101"/>
      <c r="H87" s="101"/>
      <c r="I87" s="103"/>
      <c r="J87" s="92"/>
      <c r="K87" s="2"/>
      <c r="L87" s="2"/>
      <c r="M87" s="2"/>
      <c r="N87" s="73"/>
      <c r="O87" s="3"/>
      <c r="P87" s="80"/>
      <c r="Q87" s="2"/>
      <c r="R87" s="2"/>
      <c r="S87" s="2"/>
      <c r="T87" s="73"/>
    </row>
    <row r="88" spans="1:20" ht="18" customHeight="1" x14ac:dyDescent="0.25">
      <c r="A88" s="23"/>
      <c r="B88" s="79" t="s">
        <v>297</v>
      </c>
      <c r="C88" s="622" t="s">
        <v>298</v>
      </c>
      <c r="D88" s="623"/>
      <c r="E88" s="79" t="s">
        <v>291</v>
      </c>
      <c r="F88" s="79" t="s">
        <v>299</v>
      </c>
      <c r="G88" s="79" t="s">
        <v>300</v>
      </c>
      <c r="H88" s="79" t="s">
        <v>301</v>
      </c>
      <c r="I88" s="63">
        <v>100000</v>
      </c>
      <c r="J88" s="90">
        <f t="shared" ref="J88:J90" si="7">I88-SUM(K88:T88)</f>
        <v>0</v>
      </c>
      <c r="K88" s="2"/>
      <c r="L88" s="2"/>
      <c r="M88" s="2"/>
      <c r="N88" s="73"/>
      <c r="O88" s="3"/>
      <c r="P88" s="80"/>
      <c r="Q88" s="2"/>
      <c r="R88" s="2"/>
      <c r="S88" s="2">
        <v>100000</v>
      </c>
      <c r="T88" s="73"/>
    </row>
    <row r="89" spans="1:20" ht="30" customHeight="1" x14ac:dyDescent="0.25">
      <c r="A89" s="23"/>
      <c r="B89" s="79" t="s">
        <v>289</v>
      </c>
      <c r="C89" s="619" t="s">
        <v>290</v>
      </c>
      <c r="D89" s="621"/>
      <c r="E89" s="79" t="s">
        <v>291</v>
      </c>
      <c r="F89" s="79" t="s">
        <v>292</v>
      </c>
      <c r="G89" s="79" t="s">
        <v>293</v>
      </c>
      <c r="H89" s="79" t="s">
        <v>294</v>
      </c>
      <c r="I89" s="63">
        <v>50000</v>
      </c>
      <c r="J89" s="90">
        <f t="shared" si="7"/>
        <v>0</v>
      </c>
      <c r="K89" s="2"/>
      <c r="L89" s="2"/>
      <c r="M89" s="2"/>
      <c r="N89" s="73"/>
      <c r="O89" s="3"/>
      <c r="P89" s="80"/>
      <c r="Q89" s="2"/>
      <c r="R89" s="2"/>
      <c r="S89" s="2">
        <v>50000</v>
      </c>
      <c r="T89" s="73"/>
    </row>
    <row r="90" spans="1:20" s="70" customFormat="1" ht="27" customHeight="1" x14ac:dyDescent="0.25">
      <c r="A90" s="23"/>
      <c r="B90" s="79" t="s">
        <v>295</v>
      </c>
      <c r="C90" s="619" t="s">
        <v>296</v>
      </c>
      <c r="D90" s="621"/>
      <c r="E90" s="79" t="s">
        <v>291</v>
      </c>
      <c r="F90" s="79" t="s">
        <v>292</v>
      </c>
      <c r="G90" s="79" t="s">
        <v>293</v>
      </c>
      <c r="H90" s="79" t="s">
        <v>294</v>
      </c>
      <c r="I90" s="63">
        <v>50000</v>
      </c>
      <c r="J90" s="90">
        <f t="shared" si="7"/>
        <v>0</v>
      </c>
      <c r="K90" s="73"/>
      <c r="L90" s="73"/>
      <c r="M90" s="73"/>
      <c r="N90" s="73"/>
      <c r="O90" s="80"/>
      <c r="P90" s="80"/>
      <c r="Q90" s="73"/>
      <c r="R90" s="73"/>
      <c r="S90" s="73">
        <v>50000</v>
      </c>
      <c r="T90" s="73"/>
    </row>
    <row r="91" spans="1:20" s="70" customFormat="1" ht="27" customHeight="1" x14ac:dyDescent="0.25">
      <c r="A91" s="23"/>
      <c r="B91" s="79"/>
      <c r="C91" s="126"/>
      <c r="D91" s="129"/>
      <c r="E91" s="79"/>
      <c r="F91" s="79"/>
      <c r="G91" s="79"/>
      <c r="H91" s="79"/>
      <c r="I91" s="63"/>
      <c r="J91" s="90"/>
      <c r="K91" s="73"/>
      <c r="L91" s="73"/>
      <c r="M91" s="73"/>
      <c r="N91" s="73"/>
      <c r="O91" s="80"/>
      <c r="P91" s="80"/>
      <c r="Q91" s="73"/>
      <c r="R91" s="73"/>
      <c r="S91" s="73"/>
      <c r="T91" s="73"/>
    </row>
    <row r="92" spans="1:20" s="70" customFormat="1" ht="27" customHeight="1" x14ac:dyDescent="0.25">
      <c r="A92" s="23"/>
      <c r="B92" s="79"/>
      <c r="C92" s="126"/>
      <c r="D92" s="129"/>
      <c r="E92" s="79"/>
      <c r="F92" s="79"/>
      <c r="G92" s="79"/>
      <c r="H92" s="79"/>
      <c r="I92" s="63"/>
      <c r="J92" s="90"/>
      <c r="K92" s="73"/>
      <c r="L92" s="73"/>
      <c r="M92" s="73"/>
      <c r="N92" s="73"/>
      <c r="O92" s="80"/>
      <c r="P92" s="80"/>
      <c r="Q92" s="73"/>
      <c r="R92" s="73"/>
      <c r="S92" s="73"/>
      <c r="T92" s="73"/>
    </row>
    <row r="93" spans="1:20" ht="18" customHeight="1" x14ac:dyDescent="0.25">
      <c r="A93" s="23"/>
      <c r="B93" s="35"/>
      <c r="C93" s="35"/>
      <c r="D93" s="35"/>
      <c r="E93" s="35"/>
      <c r="F93" s="35"/>
      <c r="G93" s="35"/>
      <c r="H93" s="35"/>
      <c r="I93" s="63"/>
      <c r="J93" s="91"/>
      <c r="K93" s="2"/>
      <c r="L93" s="2"/>
      <c r="M93" s="2"/>
      <c r="N93" s="73"/>
      <c r="O93" s="3"/>
      <c r="P93" s="80"/>
      <c r="Q93" s="2"/>
      <c r="R93" s="2"/>
      <c r="S93" s="2"/>
      <c r="T93" s="73"/>
    </row>
    <row r="94" spans="1:20" s="5" customFormat="1" ht="21" x14ac:dyDescent="0.35">
      <c r="A94" s="28"/>
      <c r="B94" s="40" t="s">
        <v>11</v>
      </c>
      <c r="C94" s="40"/>
      <c r="D94" s="40"/>
      <c r="E94" s="40"/>
      <c r="F94" s="40"/>
      <c r="G94" s="40"/>
      <c r="H94" s="40"/>
      <c r="I94" s="66"/>
      <c r="J94" s="95"/>
      <c r="K94" s="13"/>
      <c r="L94" s="13"/>
      <c r="M94" s="13"/>
      <c r="N94" s="77"/>
      <c r="O94" s="14"/>
      <c r="P94" s="14"/>
      <c r="Q94" s="13"/>
      <c r="R94" s="13"/>
      <c r="S94" s="13"/>
      <c r="T94" s="77"/>
    </row>
    <row r="95" spans="1:20" s="18" customFormat="1" ht="18.75" x14ac:dyDescent="0.3">
      <c r="A95" s="29"/>
      <c r="B95" s="111" t="s">
        <v>17</v>
      </c>
      <c r="C95" s="41"/>
      <c r="D95" s="41"/>
      <c r="E95" s="41"/>
      <c r="F95" s="41"/>
      <c r="G95" s="41"/>
      <c r="H95" s="41"/>
      <c r="I95" s="103">
        <f>SUM(I96:I102)</f>
        <v>100000</v>
      </c>
      <c r="J95" s="90"/>
      <c r="K95" s="32"/>
      <c r="L95" s="32"/>
      <c r="M95" s="32"/>
      <c r="N95" s="32"/>
      <c r="O95" s="31"/>
      <c r="P95" s="31"/>
      <c r="Q95" s="32"/>
      <c r="R95" s="32"/>
      <c r="S95" s="32"/>
      <c r="T95" s="32"/>
    </row>
    <row r="96" spans="1:20" s="18" customFormat="1" ht="30" x14ac:dyDescent="0.25">
      <c r="A96" s="29"/>
      <c r="B96" s="117" t="s">
        <v>179</v>
      </c>
      <c r="C96" s="616" t="s">
        <v>344</v>
      </c>
      <c r="D96" s="617"/>
      <c r="E96" s="118"/>
      <c r="F96" s="117" t="s">
        <v>180</v>
      </c>
      <c r="G96" s="117" t="s">
        <v>325</v>
      </c>
      <c r="H96" s="117" t="s">
        <v>185</v>
      </c>
      <c r="I96" s="67">
        <v>20000</v>
      </c>
      <c r="J96" s="90">
        <f t="shared" ref="J96:J97" si="8">I96-SUM(K96:T96)</f>
        <v>0</v>
      </c>
      <c r="K96" s="32"/>
      <c r="L96" s="32"/>
      <c r="M96" s="32"/>
      <c r="N96" s="32"/>
      <c r="O96" s="31"/>
      <c r="P96" s="31"/>
      <c r="Q96" s="32"/>
      <c r="R96" s="32"/>
      <c r="S96" s="32"/>
      <c r="T96" s="32">
        <v>20000</v>
      </c>
    </row>
    <row r="97" spans="1:20" s="18" customFormat="1" ht="45" x14ac:dyDescent="0.25">
      <c r="A97" s="29"/>
      <c r="B97" s="117" t="s">
        <v>181</v>
      </c>
      <c r="C97" s="123" t="s">
        <v>182</v>
      </c>
      <c r="D97" s="122"/>
      <c r="E97" s="118"/>
      <c r="F97" s="117" t="s">
        <v>183</v>
      </c>
      <c r="G97" s="117" t="s">
        <v>184</v>
      </c>
      <c r="H97" s="117" t="s">
        <v>186</v>
      </c>
      <c r="I97" s="67">
        <v>30000</v>
      </c>
      <c r="J97" s="90">
        <f t="shared" si="8"/>
        <v>0</v>
      </c>
      <c r="K97" s="32"/>
      <c r="L97" s="32"/>
      <c r="M97" s="32"/>
      <c r="N97" s="32"/>
      <c r="O97" s="31"/>
      <c r="P97" s="31"/>
      <c r="Q97" s="32"/>
      <c r="R97" s="32"/>
      <c r="S97" s="32"/>
      <c r="T97" s="32">
        <v>30000</v>
      </c>
    </row>
    <row r="98" spans="1:20" s="18" customFormat="1" x14ac:dyDescent="0.25">
      <c r="A98" s="29"/>
      <c r="B98" s="117" t="s">
        <v>302</v>
      </c>
      <c r="C98" s="121"/>
      <c r="D98" s="122"/>
      <c r="E98" s="118"/>
      <c r="F98" s="117"/>
      <c r="G98" s="117"/>
      <c r="H98" s="117"/>
      <c r="I98" s="67">
        <v>50000</v>
      </c>
      <c r="J98" s="90"/>
      <c r="K98" s="32"/>
      <c r="L98" s="32"/>
      <c r="M98" s="32"/>
      <c r="N98" s="32"/>
      <c r="O98" s="31"/>
      <c r="P98" s="31"/>
      <c r="Q98" s="32"/>
      <c r="R98" s="32"/>
      <c r="S98" s="32"/>
      <c r="T98" s="32">
        <v>50000</v>
      </c>
    </row>
    <row r="99" spans="1:20" s="18" customFormat="1" x14ac:dyDescent="0.25">
      <c r="A99" s="29"/>
      <c r="B99" s="117"/>
      <c r="C99" s="121"/>
      <c r="D99" s="122"/>
      <c r="E99" s="118"/>
      <c r="F99" s="117"/>
      <c r="G99" s="117"/>
      <c r="H99" s="117"/>
      <c r="I99" s="67"/>
      <c r="J99" s="90"/>
      <c r="K99" s="32"/>
      <c r="L99" s="32"/>
      <c r="M99" s="32"/>
      <c r="N99" s="32"/>
      <c r="O99" s="31"/>
      <c r="P99" s="31"/>
      <c r="Q99" s="32"/>
      <c r="R99" s="32"/>
      <c r="S99" s="32"/>
      <c r="T99" s="32"/>
    </row>
    <row r="100" spans="1:20" s="18" customFormat="1" x14ac:dyDescent="0.25">
      <c r="A100" s="29"/>
      <c r="B100" s="117"/>
      <c r="C100" s="121"/>
      <c r="D100" s="122"/>
      <c r="E100" s="118"/>
      <c r="F100" s="117"/>
      <c r="G100" s="117"/>
      <c r="H100" s="117"/>
      <c r="I100" s="67"/>
      <c r="J100" s="90"/>
      <c r="K100" s="32"/>
      <c r="L100" s="32"/>
      <c r="M100" s="32"/>
      <c r="N100" s="32"/>
      <c r="O100" s="31"/>
      <c r="P100" s="31"/>
      <c r="Q100" s="32"/>
      <c r="R100" s="32"/>
      <c r="S100" s="32"/>
      <c r="T100" s="32"/>
    </row>
    <row r="101" spans="1:20" s="18" customFormat="1" x14ac:dyDescent="0.25">
      <c r="A101" s="29"/>
      <c r="B101" s="117"/>
      <c r="C101" s="121"/>
      <c r="D101" s="122"/>
      <c r="E101" s="118"/>
      <c r="F101" s="117"/>
      <c r="G101" s="117"/>
      <c r="H101" s="117"/>
      <c r="I101" s="67"/>
      <c r="J101" s="90"/>
      <c r="K101" s="32"/>
      <c r="L101" s="32"/>
      <c r="M101" s="32"/>
      <c r="N101" s="32"/>
      <c r="O101" s="31"/>
      <c r="P101" s="31"/>
      <c r="Q101" s="32"/>
      <c r="R101" s="32"/>
      <c r="S101" s="32"/>
      <c r="T101" s="32"/>
    </row>
    <row r="102" spans="1:20" s="18" customFormat="1" x14ac:dyDescent="0.25">
      <c r="A102" s="29"/>
      <c r="B102" s="117"/>
      <c r="C102" s="121"/>
      <c r="D102" s="122"/>
      <c r="E102" s="118"/>
      <c r="F102" s="117"/>
      <c r="G102" s="117"/>
      <c r="H102" s="117"/>
      <c r="I102" s="67"/>
      <c r="J102" s="90"/>
      <c r="K102" s="32"/>
      <c r="L102" s="32"/>
      <c r="M102" s="32"/>
      <c r="N102" s="32"/>
      <c r="O102" s="31"/>
      <c r="P102" s="31"/>
      <c r="Q102" s="32"/>
      <c r="R102" s="32"/>
      <c r="S102" s="32"/>
      <c r="T102" s="32"/>
    </row>
    <row r="103" spans="1:20" s="18" customFormat="1" ht="18.75" x14ac:dyDescent="0.3">
      <c r="A103" s="29"/>
      <c r="B103" s="112" t="s">
        <v>330</v>
      </c>
      <c r="C103" s="113"/>
      <c r="D103" s="113"/>
      <c r="E103" s="113"/>
      <c r="F103" s="113"/>
      <c r="G103" s="113"/>
      <c r="H103" s="113"/>
      <c r="I103" s="103">
        <f>SUM(I104:I117)</f>
        <v>100000</v>
      </c>
      <c r="J103" s="90"/>
      <c r="K103" s="32"/>
      <c r="L103" s="32"/>
      <c r="M103" s="32"/>
      <c r="N103" s="32"/>
      <c r="O103" s="31"/>
      <c r="P103" s="31"/>
      <c r="Q103" s="32"/>
      <c r="R103" s="32"/>
      <c r="S103" s="32"/>
      <c r="T103" s="32"/>
    </row>
    <row r="104" spans="1:20" s="18" customFormat="1" ht="45" x14ac:dyDescent="0.25">
      <c r="A104" s="29"/>
      <c r="B104" s="117" t="s">
        <v>164</v>
      </c>
      <c r="C104" s="618"/>
      <c r="D104" s="617"/>
      <c r="E104" s="118"/>
      <c r="F104" s="117" t="s">
        <v>162</v>
      </c>
      <c r="G104" s="117" t="s">
        <v>202</v>
      </c>
      <c r="H104" s="42" t="s">
        <v>333</v>
      </c>
      <c r="I104" s="114">
        <v>18000</v>
      </c>
      <c r="J104" s="90">
        <f t="shared" ref="J104:J119" si="9">I104-SUM(K104:T104)</f>
        <v>0</v>
      </c>
      <c r="K104" s="32"/>
      <c r="L104" s="32"/>
      <c r="M104" s="32"/>
      <c r="N104" s="32"/>
      <c r="O104" s="31"/>
      <c r="P104" s="31"/>
      <c r="Q104" s="32"/>
      <c r="R104" s="32"/>
      <c r="S104" s="32"/>
      <c r="T104" s="32">
        <v>18000</v>
      </c>
    </row>
    <row r="105" spans="1:20" s="18" customFormat="1" ht="30" x14ac:dyDescent="0.25">
      <c r="A105" s="29"/>
      <c r="B105" s="117" t="s">
        <v>165</v>
      </c>
      <c r="C105" s="618"/>
      <c r="D105" s="617"/>
      <c r="E105" s="118"/>
      <c r="F105" s="117" t="s">
        <v>162</v>
      </c>
      <c r="G105" s="117" t="s">
        <v>331</v>
      </c>
      <c r="H105" s="42" t="s">
        <v>334</v>
      </c>
      <c r="I105" s="114">
        <v>5000</v>
      </c>
      <c r="J105" s="90">
        <f t="shared" si="9"/>
        <v>0</v>
      </c>
      <c r="K105" s="32"/>
      <c r="L105" s="32"/>
      <c r="M105" s="32"/>
      <c r="N105" s="32"/>
      <c r="O105" s="31"/>
      <c r="P105" s="31"/>
      <c r="Q105" s="32"/>
      <c r="R105" s="32"/>
      <c r="S105" s="32"/>
      <c r="T105" s="32">
        <v>5000</v>
      </c>
    </row>
    <row r="106" spans="1:20" s="18" customFormat="1" ht="30" x14ac:dyDescent="0.25">
      <c r="A106" s="29"/>
      <c r="B106" s="117" t="s">
        <v>163</v>
      </c>
      <c r="C106" s="618"/>
      <c r="D106" s="617"/>
      <c r="E106" s="118"/>
      <c r="F106" s="117" t="s">
        <v>162</v>
      </c>
      <c r="G106" s="117" t="s">
        <v>331</v>
      </c>
      <c r="H106" s="42" t="s">
        <v>335</v>
      </c>
      <c r="I106" s="114">
        <v>5000</v>
      </c>
      <c r="J106" s="90">
        <f t="shared" si="9"/>
        <v>0</v>
      </c>
      <c r="K106" s="32"/>
      <c r="L106" s="32"/>
      <c r="M106" s="32"/>
      <c r="N106" s="32"/>
      <c r="O106" s="31"/>
      <c r="P106" s="31"/>
      <c r="Q106" s="32"/>
      <c r="R106" s="32"/>
      <c r="S106" s="32"/>
      <c r="T106" s="32">
        <v>5000</v>
      </c>
    </row>
    <row r="107" spans="1:20" s="18" customFormat="1" ht="30" x14ac:dyDescent="0.25">
      <c r="A107" s="29"/>
      <c r="B107" s="117" t="s">
        <v>166</v>
      </c>
      <c r="C107" s="618"/>
      <c r="D107" s="617"/>
      <c r="E107" s="118"/>
      <c r="F107" s="117" t="s">
        <v>162</v>
      </c>
      <c r="G107" s="117" t="s">
        <v>331</v>
      </c>
      <c r="H107" s="42" t="s">
        <v>335</v>
      </c>
      <c r="I107" s="114">
        <v>4000</v>
      </c>
      <c r="J107" s="90">
        <f t="shared" si="9"/>
        <v>0</v>
      </c>
      <c r="K107" s="32"/>
      <c r="L107" s="32"/>
      <c r="M107" s="32"/>
      <c r="N107" s="32"/>
      <c r="O107" s="31"/>
      <c r="P107" s="31"/>
      <c r="Q107" s="32"/>
      <c r="R107" s="32"/>
      <c r="S107" s="32"/>
      <c r="T107" s="32">
        <v>4000</v>
      </c>
    </row>
    <row r="108" spans="1:20" s="18" customFormat="1" ht="30" x14ac:dyDescent="0.25">
      <c r="A108" s="29"/>
      <c r="B108" s="117" t="s">
        <v>167</v>
      </c>
      <c r="C108" s="618"/>
      <c r="D108" s="617"/>
      <c r="E108" s="118"/>
      <c r="F108" s="117" t="s">
        <v>162</v>
      </c>
      <c r="G108" s="117" t="s">
        <v>331</v>
      </c>
      <c r="H108" s="42" t="s">
        <v>336</v>
      </c>
      <c r="I108" s="114">
        <v>3000</v>
      </c>
      <c r="J108" s="90">
        <f t="shared" si="9"/>
        <v>0</v>
      </c>
      <c r="K108" s="32"/>
      <c r="L108" s="32"/>
      <c r="M108" s="32"/>
      <c r="N108" s="32"/>
      <c r="O108" s="31"/>
      <c r="P108" s="31"/>
      <c r="Q108" s="32"/>
      <c r="R108" s="32"/>
      <c r="S108" s="32"/>
      <c r="T108" s="32">
        <v>3000</v>
      </c>
    </row>
    <row r="109" spans="1:20" s="18" customFormat="1" ht="30" x14ac:dyDescent="0.25">
      <c r="A109" s="29"/>
      <c r="B109" s="120" t="s">
        <v>168</v>
      </c>
      <c r="C109" s="618"/>
      <c r="D109" s="617"/>
      <c r="E109" s="118"/>
      <c r="F109" s="117" t="s">
        <v>162</v>
      </c>
      <c r="G109" s="117" t="s">
        <v>331</v>
      </c>
      <c r="H109" s="42" t="s">
        <v>337</v>
      </c>
      <c r="I109" s="114">
        <v>3000</v>
      </c>
      <c r="J109" s="90">
        <f t="shared" si="9"/>
        <v>0</v>
      </c>
      <c r="K109" s="32"/>
      <c r="L109" s="32"/>
      <c r="M109" s="32"/>
      <c r="N109" s="32"/>
      <c r="O109" s="31"/>
      <c r="P109" s="31"/>
      <c r="Q109" s="32"/>
      <c r="R109" s="32"/>
      <c r="S109" s="32"/>
      <c r="T109" s="32">
        <v>3000</v>
      </c>
    </row>
    <row r="110" spans="1:20" s="18" customFormat="1" ht="30" x14ac:dyDescent="0.25">
      <c r="A110" s="29"/>
      <c r="B110" s="117" t="s">
        <v>169</v>
      </c>
      <c r="C110" s="618"/>
      <c r="D110" s="617"/>
      <c r="E110" s="118"/>
      <c r="F110" s="117" t="s">
        <v>162</v>
      </c>
      <c r="G110" s="117" t="s">
        <v>331</v>
      </c>
      <c r="H110" s="42" t="s">
        <v>336</v>
      </c>
      <c r="I110" s="114">
        <v>3000</v>
      </c>
      <c r="J110" s="90">
        <f t="shared" si="9"/>
        <v>0</v>
      </c>
      <c r="K110" s="32"/>
      <c r="L110" s="32"/>
      <c r="M110" s="32"/>
      <c r="N110" s="32"/>
      <c r="O110" s="31"/>
      <c r="P110" s="31"/>
      <c r="Q110" s="32"/>
      <c r="R110" s="32"/>
      <c r="S110" s="32"/>
      <c r="T110" s="32">
        <v>3000</v>
      </c>
    </row>
    <row r="111" spans="1:20" s="18" customFormat="1" ht="30" x14ac:dyDescent="0.25">
      <c r="A111" s="29"/>
      <c r="B111" s="117" t="s">
        <v>171</v>
      </c>
      <c r="C111" s="618"/>
      <c r="D111" s="617"/>
      <c r="E111" s="118"/>
      <c r="F111" s="117" t="s">
        <v>162</v>
      </c>
      <c r="G111" s="117" t="s">
        <v>331</v>
      </c>
      <c r="H111" s="42" t="s">
        <v>336</v>
      </c>
      <c r="I111" s="114">
        <v>2000</v>
      </c>
      <c r="J111" s="90">
        <f t="shared" si="9"/>
        <v>0</v>
      </c>
      <c r="K111" s="32"/>
      <c r="L111" s="32"/>
      <c r="M111" s="32"/>
      <c r="N111" s="32"/>
      <c r="O111" s="31"/>
      <c r="P111" s="31"/>
      <c r="Q111" s="32"/>
      <c r="R111" s="32"/>
      <c r="S111" s="32"/>
      <c r="T111" s="32">
        <v>2000</v>
      </c>
    </row>
    <row r="112" spans="1:20" s="18" customFormat="1" ht="30" x14ac:dyDescent="0.25">
      <c r="A112" s="29"/>
      <c r="B112" s="117" t="s">
        <v>170</v>
      </c>
      <c r="C112" s="618"/>
      <c r="D112" s="617"/>
      <c r="E112" s="118"/>
      <c r="F112" s="117" t="s">
        <v>162</v>
      </c>
      <c r="G112" s="117" t="s">
        <v>331</v>
      </c>
      <c r="H112" s="42" t="s">
        <v>336</v>
      </c>
      <c r="I112" s="114">
        <v>1000</v>
      </c>
      <c r="J112" s="90">
        <f t="shared" si="9"/>
        <v>0</v>
      </c>
      <c r="K112" s="32"/>
      <c r="L112" s="32"/>
      <c r="M112" s="32"/>
      <c r="N112" s="32"/>
      <c r="O112" s="31"/>
      <c r="P112" s="31"/>
      <c r="Q112" s="32"/>
      <c r="R112" s="32"/>
      <c r="S112" s="32"/>
      <c r="T112" s="32">
        <v>1000</v>
      </c>
    </row>
    <row r="113" spans="1:20" s="18" customFormat="1" ht="30" x14ac:dyDescent="0.25">
      <c r="A113" s="29"/>
      <c r="B113" s="117" t="s">
        <v>172</v>
      </c>
      <c r="C113" s="616" t="s">
        <v>176</v>
      </c>
      <c r="D113" s="617"/>
      <c r="E113" s="118"/>
      <c r="F113" s="117" t="s">
        <v>162</v>
      </c>
      <c r="G113" s="117" t="s">
        <v>331</v>
      </c>
      <c r="H113" s="42" t="s">
        <v>338</v>
      </c>
      <c r="I113" s="114">
        <v>1000</v>
      </c>
      <c r="J113" s="90">
        <f t="shared" si="9"/>
        <v>0</v>
      </c>
      <c r="K113" s="32"/>
      <c r="L113" s="32"/>
      <c r="M113" s="32"/>
      <c r="N113" s="32"/>
      <c r="O113" s="31"/>
      <c r="P113" s="31"/>
      <c r="Q113" s="32"/>
      <c r="R113" s="32"/>
      <c r="S113" s="32"/>
      <c r="T113" s="32">
        <v>1000</v>
      </c>
    </row>
    <row r="114" spans="1:20" s="18" customFormat="1" ht="45" x14ac:dyDescent="0.25">
      <c r="A114" s="29"/>
      <c r="B114" s="117" t="s">
        <v>173</v>
      </c>
      <c r="C114" s="616" t="s">
        <v>177</v>
      </c>
      <c r="D114" s="617"/>
      <c r="E114" s="118"/>
      <c r="F114" s="117" t="s">
        <v>162</v>
      </c>
      <c r="G114" s="117" t="s">
        <v>332</v>
      </c>
      <c r="H114" s="42" t="s">
        <v>175</v>
      </c>
      <c r="I114" s="114">
        <v>30000</v>
      </c>
      <c r="J114" s="90">
        <f t="shared" si="9"/>
        <v>0</v>
      </c>
      <c r="K114" s="32"/>
      <c r="L114" s="32"/>
      <c r="M114" s="32"/>
      <c r="N114" s="32"/>
      <c r="O114" s="31"/>
      <c r="P114" s="31"/>
      <c r="Q114" s="32"/>
      <c r="R114" s="32"/>
      <c r="S114" s="32"/>
      <c r="T114" s="32">
        <v>30000</v>
      </c>
    </row>
    <row r="115" spans="1:20" s="18" customFormat="1" ht="45" x14ac:dyDescent="0.25">
      <c r="A115" s="29"/>
      <c r="B115" s="117" t="s">
        <v>174</v>
      </c>
      <c r="C115" s="616" t="s">
        <v>178</v>
      </c>
      <c r="D115" s="617"/>
      <c r="E115" s="118"/>
      <c r="F115" s="117" t="s">
        <v>162</v>
      </c>
      <c r="G115" s="117" t="s">
        <v>332</v>
      </c>
      <c r="H115" s="42" t="s">
        <v>339</v>
      </c>
      <c r="I115" s="114">
        <v>25000</v>
      </c>
      <c r="J115" s="90">
        <f t="shared" si="9"/>
        <v>0</v>
      </c>
      <c r="K115" s="32"/>
      <c r="L115" s="32"/>
      <c r="M115" s="32"/>
      <c r="N115" s="32"/>
      <c r="O115" s="31"/>
      <c r="P115" s="31"/>
      <c r="Q115" s="32"/>
      <c r="R115" s="32"/>
      <c r="S115" s="32"/>
      <c r="T115" s="32">
        <v>25000</v>
      </c>
    </row>
    <row r="116" spans="1:20" s="18" customFormat="1" x14ac:dyDescent="0.25">
      <c r="A116" s="29"/>
      <c r="B116" s="117"/>
      <c r="C116" s="118"/>
      <c r="D116" s="118"/>
      <c r="E116" s="118"/>
      <c r="F116" s="118"/>
      <c r="G116" s="118"/>
      <c r="H116" s="41"/>
      <c r="I116" s="67"/>
      <c r="J116" s="90"/>
      <c r="K116" s="32"/>
      <c r="L116" s="32"/>
      <c r="M116" s="32"/>
      <c r="N116" s="32"/>
      <c r="O116" s="31"/>
      <c r="P116" s="31"/>
      <c r="Q116" s="32"/>
      <c r="R116" s="32"/>
      <c r="S116" s="32"/>
      <c r="T116" s="32"/>
    </row>
    <row r="117" spans="1:20" s="18" customFormat="1" x14ac:dyDescent="0.25">
      <c r="A117" s="29"/>
      <c r="B117" s="118"/>
      <c r="C117" s="118"/>
      <c r="D117" s="118"/>
      <c r="E117" s="118"/>
      <c r="F117" s="118"/>
      <c r="G117" s="118"/>
      <c r="H117" s="41"/>
      <c r="I117" s="67"/>
      <c r="J117" s="90"/>
      <c r="K117" s="32"/>
      <c r="L117" s="32"/>
      <c r="M117" s="32"/>
      <c r="N117" s="32"/>
      <c r="O117" s="31"/>
      <c r="P117" s="31"/>
      <c r="Q117" s="32"/>
      <c r="R117" s="32"/>
      <c r="S117" s="32"/>
      <c r="T117" s="32"/>
    </row>
    <row r="118" spans="1:20" s="17" customFormat="1" x14ac:dyDescent="0.25">
      <c r="A118" s="29"/>
      <c r="B118" s="119" t="s">
        <v>12</v>
      </c>
      <c r="C118" s="118"/>
      <c r="D118" s="118"/>
      <c r="E118" s="118"/>
      <c r="F118" s="118"/>
      <c r="G118" s="118"/>
      <c r="H118" s="41"/>
      <c r="I118" s="67">
        <v>50000</v>
      </c>
      <c r="J118" s="90">
        <f t="shared" si="9"/>
        <v>0</v>
      </c>
      <c r="K118" s="32"/>
      <c r="L118" s="32"/>
      <c r="M118" s="32"/>
      <c r="N118" s="32"/>
      <c r="O118" s="32"/>
      <c r="P118" s="32"/>
      <c r="Q118" s="32"/>
      <c r="R118" s="32"/>
      <c r="S118" s="32"/>
      <c r="T118" s="32">
        <v>50000</v>
      </c>
    </row>
    <row r="119" spans="1:20" s="18" customFormat="1" x14ac:dyDescent="0.25">
      <c r="A119" s="29"/>
      <c r="B119" s="111" t="s">
        <v>16</v>
      </c>
      <c r="C119" s="41"/>
      <c r="D119" s="41"/>
      <c r="E119" s="41"/>
      <c r="F119" s="41"/>
      <c r="G119" s="41"/>
      <c r="H119" s="41"/>
      <c r="I119" s="67">
        <v>100000</v>
      </c>
      <c r="J119" s="90">
        <f t="shared" si="9"/>
        <v>0</v>
      </c>
      <c r="K119" s="32">
        <v>100000</v>
      </c>
      <c r="L119" s="32"/>
      <c r="M119" s="32"/>
      <c r="N119" s="32"/>
      <c r="O119" s="31"/>
      <c r="P119" s="31"/>
      <c r="Q119" s="32"/>
      <c r="R119" s="32"/>
      <c r="S119" s="32"/>
      <c r="T119" s="32"/>
    </row>
    <row r="120" spans="1:20" s="18" customFormat="1" x14ac:dyDescent="0.25">
      <c r="A120" s="29"/>
      <c r="B120" s="41"/>
      <c r="C120" s="41"/>
      <c r="D120" s="41"/>
      <c r="E120" s="41"/>
      <c r="F120" s="41"/>
      <c r="G120" s="41"/>
      <c r="H120" s="41"/>
      <c r="I120" s="67"/>
      <c r="J120" s="96"/>
      <c r="K120" s="32"/>
      <c r="L120" s="32"/>
      <c r="M120" s="32"/>
      <c r="N120" s="32"/>
      <c r="O120" s="31"/>
      <c r="P120" s="31"/>
      <c r="Q120" s="32"/>
      <c r="R120" s="32"/>
      <c r="S120" s="32"/>
      <c r="T120" s="32"/>
    </row>
    <row r="121" spans="1:20" s="18" customFormat="1" x14ac:dyDescent="0.25">
      <c r="A121" s="29"/>
      <c r="B121" s="41"/>
      <c r="C121" s="41"/>
      <c r="D121" s="41"/>
      <c r="E121" s="41"/>
      <c r="F121" s="41"/>
      <c r="G121" s="41"/>
      <c r="H121" s="41"/>
      <c r="I121" s="67"/>
      <c r="J121" s="96"/>
      <c r="K121" s="32"/>
      <c r="L121" s="32"/>
      <c r="M121" s="32"/>
      <c r="N121" s="32"/>
      <c r="O121" s="31"/>
      <c r="P121" s="31"/>
      <c r="Q121" s="32"/>
      <c r="R121" s="32"/>
      <c r="S121" s="32"/>
      <c r="T121" s="32"/>
    </row>
    <row r="122" spans="1:20" s="18" customFormat="1" x14ac:dyDescent="0.25">
      <c r="A122" s="29"/>
      <c r="B122" s="111" t="s">
        <v>18</v>
      </c>
      <c r="C122" s="42"/>
      <c r="D122" s="42"/>
      <c r="E122" s="42"/>
      <c r="F122" s="42"/>
      <c r="G122" s="42"/>
      <c r="H122" s="42"/>
      <c r="I122" s="64">
        <v>750000</v>
      </c>
      <c r="J122" s="90">
        <f t="shared" ref="J122" si="10">I122-SUM(K122:T122)</f>
        <v>0</v>
      </c>
      <c r="K122" s="32"/>
      <c r="L122" s="32"/>
      <c r="M122" s="32"/>
      <c r="N122" s="32"/>
      <c r="O122" s="31"/>
      <c r="P122" s="31"/>
      <c r="Q122" s="32"/>
      <c r="R122" s="32"/>
      <c r="S122" s="32"/>
      <c r="T122" s="32">
        <v>750000</v>
      </c>
    </row>
    <row r="123" spans="1:20" s="18" customFormat="1" x14ac:dyDescent="0.25">
      <c r="A123" s="29"/>
      <c r="B123" s="42" t="s">
        <v>19</v>
      </c>
      <c r="C123" s="42"/>
      <c r="D123" s="42"/>
      <c r="E123" s="42"/>
      <c r="F123" s="42"/>
      <c r="G123" s="42"/>
      <c r="H123" s="42"/>
      <c r="I123" s="64"/>
      <c r="J123" s="97"/>
      <c r="K123" s="32"/>
      <c r="L123" s="32"/>
      <c r="M123" s="32"/>
      <c r="N123" s="32"/>
      <c r="O123" s="31"/>
      <c r="P123" s="31"/>
      <c r="Q123" s="32"/>
      <c r="R123" s="32"/>
      <c r="S123" s="32"/>
      <c r="T123" s="32"/>
    </row>
    <row r="124" spans="1:20" x14ac:dyDescent="0.25">
      <c r="I124" s="109"/>
      <c r="J124" s="91"/>
      <c r="K124" s="110"/>
      <c r="L124" s="110"/>
      <c r="M124" s="110"/>
      <c r="N124" s="110"/>
      <c r="O124" s="110"/>
      <c r="P124" s="110"/>
      <c r="Q124" s="110"/>
      <c r="R124" s="110"/>
      <c r="S124" s="110"/>
      <c r="T124" s="110"/>
    </row>
    <row r="125" spans="1:20" s="18" customFormat="1" x14ac:dyDescent="0.25">
      <c r="A125" s="29"/>
      <c r="B125" s="41"/>
      <c r="C125" s="41"/>
      <c r="D125" s="41"/>
      <c r="E125" s="41"/>
      <c r="F125" s="41"/>
      <c r="G125" s="41"/>
      <c r="H125" s="41"/>
      <c r="I125" s="67"/>
      <c r="J125" s="96"/>
      <c r="K125" s="32"/>
      <c r="L125" s="32"/>
      <c r="M125" s="32"/>
      <c r="N125" s="32"/>
      <c r="O125" s="31"/>
      <c r="P125" s="31"/>
      <c r="Q125" s="32"/>
      <c r="R125" s="32"/>
      <c r="S125" s="32"/>
      <c r="T125" s="32"/>
    </row>
  </sheetData>
  <mergeCells count="29">
    <mergeCell ref="B1:B5"/>
    <mergeCell ref="C2:D4"/>
    <mergeCell ref="C76:D76"/>
    <mergeCell ref="C77:D77"/>
    <mergeCell ref="C78:D78"/>
    <mergeCell ref="C72:D72"/>
    <mergeCell ref="C79:D79"/>
    <mergeCell ref="C80:D80"/>
    <mergeCell ref="C81:D81"/>
    <mergeCell ref="C1:T1"/>
    <mergeCell ref="C82:D82"/>
    <mergeCell ref="C38:D38"/>
    <mergeCell ref="C83:D83"/>
    <mergeCell ref="C113:D113"/>
    <mergeCell ref="C110:D110"/>
    <mergeCell ref="C111:D111"/>
    <mergeCell ref="C112:D112"/>
    <mergeCell ref="C96:D96"/>
    <mergeCell ref="C89:D89"/>
    <mergeCell ref="C90:D90"/>
    <mergeCell ref="C88:D88"/>
    <mergeCell ref="C114:D114"/>
    <mergeCell ref="C115:D115"/>
    <mergeCell ref="C104:D104"/>
    <mergeCell ref="C105:D105"/>
    <mergeCell ref="C106:D106"/>
    <mergeCell ref="C107:D107"/>
    <mergeCell ref="C108:D108"/>
    <mergeCell ref="C109:D109"/>
  </mergeCells>
  <pageMargins left="0.31496062992125984" right="0.70866141732283472" top="0.47244094488188981" bottom="0.47244094488188981" header="0.31496062992125984" footer="0.31496062992125984"/>
  <pageSetup paperSize="8" scale="41" fitToHeight="2"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0000"/>
  </sheetPr>
  <dimension ref="A1:W107"/>
  <sheetViews>
    <sheetView workbookViewId="0">
      <selection activeCell="L9" sqref="L9"/>
    </sheetView>
  </sheetViews>
  <sheetFormatPr defaultRowHeight="15" x14ac:dyDescent="0.25"/>
  <cols>
    <col min="1" max="1" width="5.42578125" style="30" customWidth="1"/>
    <col min="2" max="2" width="46.7109375" style="19" customWidth="1"/>
    <col min="3" max="3" width="15.42578125" style="19" customWidth="1"/>
    <col min="4" max="4" width="18" style="19" customWidth="1"/>
    <col min="5" max="5" width="16.42578125" style="19" customWidth="1"/>
    <col min="6" max="6" width="52" style="19" hidden="1" customWidth="1"/>
    <col min="7" max="7" width="46.85546875" style="19" hidden="1" customWidth="1"/>
    <col min="8" max="8" width="65" style="19" hidden="1" customWidth="1"/>
    <col min="9" max="9" width="18.140625" style="68" customWidth="1"/>
    <col min="10" max="10" width="14.7109375" style="19" customWidth="1"/>
    <col min="11" max="11" width="11.140625" style="20" customWidth="1"/>
    <col min="12" max="12" width="10.42578125" style="20" customWidth="1"/>
    <col min="13" max="17" width="9.140625" style="20" customWidth="1"/>
    <col min="18" max="18" width="10.42578125" style="20" customWidth="1"/>
    <col min="19" max="19" width="10" style="143" customWidth="1"/>
    <col min="20" max="21" width="10.42578125" style="20" customWidth="1"/>
    <col min="22" max="22" width="10" style="143" customWidth="1"/>
    <col min="23" max="23" width="21.42578125" style="70" customWidth="1"/>
    <col min="24" max="16384" width="9.140625" style="70"/>
  </cols>
  <sheetData>
    <row r="1" spans="1:23" s="1" customFormat="1" ht="41.25" customHeight="1" x14ac:dyDescent="0.25">
      <c r="A1" s="21"/>
      <c r="B1" s="628" t="s">
        <v>24</v>
      </c>
      <c r="C1" s="624" t="s">
        <v>959</v>
      </c>
      <c r="D1" s="625"/>
      <c r="E1" s="625"/>
      <c r="F1" s="625"/>
      <c r="G1" s="625"/>
      <c r="H1" s="625"/>
      <c r="I1" s="625"/>
      <c r="J1" s="625"/>
      <c r="K1" s="625"/>
      <c r="L1" s="625"/>
      <c r="M1" s="625"/>
      <c r="N1" s="625"/>
      <c r="O1" s="625"/>
      <c r="P1" s="625"/>
      <c r="Q1" s="625"/>
      <c r="R1" s="626"/>
      <c r="S1" s="141"/>
      <c r="T1" s="152"/>
      <c r="U1" s="152"/>
      <c r="V1" s="141"/>
    </row>
    <row r="2" spans="1:23" s="48" customFormat="1" ht="166.5" customHeight="1" x14ac:dyDescent="0.25">
      <c r="A2" s="22"/>
      <c r="B2" s="628"/>
      <c r="C2" s="630" t="s">
        <v>25</v>
      </c>
      <c r="D2" s="631"/>
      <c r="E2" s="44"/>
      <c r="F2" s="44"/>
      <c r="G2" s="44"/>
      <c r="H2" s="44"/>
      <c r="I2" s="44"/>
      <c r="J2" s="54"/>
      <c r="K2" s="53" t="s">
        <v>1</v>
      </c>
      <c r="L2" s="53" t="s">
        <v>2</v>
      </c>
      <c r="M2" s="53" t="s">
        <v>3</v>
      </c>
      <c r="N2" s="53" t="s">
        <v>114</v>
      </c>
      <c r="O2" s="53" t="s">
        <v>4</v>
      </c>
      <c r="P2" s="53" t="s">
        <v>5</v>
      </c>
      <c r="Q2" s="33" t="s">
        <v>6</v>
      </c>
      <c r="R2" s="53" t="s">
        <v>7</v>
      </c>
      <c r="S2" s="142" t="s">
        <v>351</v>
      </c>
      <c r="T2" s="53" t="s">
        <v>367</v>
      </c>
      <c r="U2" s="53"/>
      <c r="V2" s="142"/>
    </row>
    <row r="3" spans="1:23" ht="37.5" customHeight="1" x14ac:dyDescent="0.25">
      <c r="A3" s="23"/>
      <c r="B3" s="629"/>
      <c r="C3" s="632"/>
      <c r="D3" s="633"/>
      <c r="E3" s="45"/>
      <c r="F3" s="45"/>
      <c r="G3" s="45"/>
      <c r="H3" s="45"/>
      <c r="I3" s="45"/>
      <c r="J3" s="57" t="s">
        <v>8</v>
      </c>
      <c r="K3" s="376">
        <v>4900000</v>
      </c>
      <c r="L3" s="72">
        <v>1185741</v>
      </c>
      <c r="M3" s="72">
        <v>800000</v>
      </c>
      <c r="N3" s="72">
        <v>60000</v>
      </c>
      <c r="O3" s="72">
        <v>250000</v>
      </c>
      <c r="P3" s="72">
        <v>0</v>
      </c>
      <c r="Q3" s="72">
        <v>300000</v>
      </c>
      <c r="R3" s="72">
        <v>1000000</v>
      </c>
      <c r="S3" s="72">
        <v>0</v>
      </c>
      <c r="T3" s="72"/>
      <c r="U3" s="72"/>
      <c r="V3" s="72"/>
      <c r="W3" s="143">
        <f>SUM(K3:V3)</f>
        <v>8495741</v>
      </c>
    </row>
    <row r="4" spans="1:23" ht="37.5" customHeight="1" x14ac:dyDescent="0.25">
      <c r="A4" s="23"/>
      <c r="B4" s="629"/>
      <c r="C4" s="634"/>
      <c r="D4" s="635"/>
      <c r="E4" s="34"/>
      <c r="F4" s="34"/>
      <c r="G4" s="34"/>
      <c r="H4" s="34"/>
      <c r="I4" s="34"/>
      <c r="J4" s="58" t="s">
        <v>14</v>
      </c>
      <c r="K4" s="73">
        <f t="shared" ref="K4:R4" si="0">SUM(K7:K107)</f>
        <v>0</v>
      </c>
      <c r="L4" s="73">
        <f t="shared" si="0"/>
        <v>0</v>
      </c>
      <c r="M4" s="73">
        <f t="shared" si="0"/>
        <v>0</v>
      </c>
      <c r="N4" s="73">
        <f t="shared" si="0"/>
        <v>0</v>
      </c>
      <c r="O4" s="73">
        <f t="shared" si="0"/>
        <v>0</v>
      </c>
      <c r="P4" s="73">
        <f t="shared" si="0"/>
        <v>0</v>
      </c>
      <c r="Q4" s="73">
        <f t="shared" si="0"/>
        <v>0</v>
      </c>
      <c r="R4" s="73">
        <f t="shared" si="0"/>
        <v>0</v>
      </c>
      <c r="S4" s="73">
        <f>SUM(S7:S107)</f>
        <v>0</v>
      </c>
      <c r="T4" s="73"/>
      <c r="U4" s="73"/>
      <c r="V4" s="73"/>
    </row>
    <row r="5" spans="1:23" s="4" customFormat="1" ht="20.100000000000001" customHeight="1" x14ac:dyDescent="0.25">
      <c r="A5" s="24"/>
      <c r="B5" s="629"/>
      <c r="C5" s="59" t="s">
        <v>20</v>
      </c>
      <c r="D5" s="59" t="s">
        <v>21</v>
      </c>
      <c r="E5" s="59" t="s">
        <v>120</v>
      </c>
      <c r="F5" s="59" t="s">
        <v>22</v>
      </c>
      <c r="G5" s="59" t="s">
        <v>30</v>
      </c>
      <c r="H5" s="59" t="s">
        <v>31</v>
      </c>
      <c r="I5" s="60" t="s">
        <v>23</v>
      </c>
      <c r="J5" s="55"/>
      <c r="K5" s="78">
        <f t="shared" ref="K5:S5" si="1">K3-K4</f>
        <v>4900000</v>
      </c>
      <c r="L5" s="78">
        <f t="shared" si="1"/>
        <v>1185741</v>
      </c>
      <c r="M5" s="78">
        <f t="shared" si="1"/>
        <v>800000</v>
      </c>
      <c r="N5" s="78">
        <f t="shared" si="1"/>
        <v>60000</v>
      </c>
      <c r="O5" s="78">
        <f t="shared" si="1"/>
        <v>250000</v>
      </c>
      <c r="P5" s="78">
        <f t="shared" si="1"/>
        <v>0</v>
      </c>
      <c r="Q5" s="78">
        <f t="shared" si="1"/>
        <v>300000</v>
      </c>
      <c r="R5" s="78">
        <f t="shared" si="1"/>
        <v>1000000</v>
      </c>
      <c r="S5" s="78">
        <f t="shared" si="1"/>
        <v>0</v>
      </c>
      <c r="T5" s="78"/>
      <c r="U5" s="78"/>
      <c r="V5" s="78"/>
    </row>
    <row r="6" spans="1:23" s="50" customFormat="1" ht="21" x14ac:dyDescent="0.25">
      <c r="A6" s="49"/>
      <c r="B6" s="51" t="s">
        <v>9</v>
      </c>
      <c r="C6" s="51"/>
      <c r="D6" s="51"/>
      <c r="E6" s="51"/>
      <c r="F6" s="51"/>
      <c r="G6" s="51"/>
      <c r="H6" s="51"/>
      <c r="I6" s="62"/>
      <c r="J6" s="56"/>
      <c r="K6" s="52"/>
      <c r="L6" s="52"/>
      <c r="M6" s="52"/>
      <c r="N6" s="52"/>
      <c r="O6" s="52"/>
      <c r="P6" s="52"/>
      <c r="Q6" s="52"/>
      <c r="R6" s="52"/>
      <c r="S6" s="52"/>
      <c r="T6" s="52"/>
      <c r="U6" s="52"/>
      <c r="V6" s="52"/>
    </row>
    <row r="7" spans="1:23" ht="19.5" customHeight="1" x14ac:dyDescent="0.25">
      <c r="A7" s="25"/>
      <c r="B7" s="116" t="s">
        <v>115</v>
      </c>
      <c r="C7" s="98"/>
      <c r="D7" s="98"/>
      <c r="E7" s="98"/>
      <c r="F7" s="98"/>
      <c r="G7" s="98"/>
      <c r="H7" s="98"/>
      <c r="I7" s="104">
        <f>SUM(I8:I11)</f>
        <v>0</v>
      </c>
      <c r="J7" s="100"/>
      <c r="K7" s="105"/>
      <c r="L7" s="105"/>
      <c r="M7" s="105"/>
      <c r="N7" s="105"/>
      <c r="O7" s="105"/>
      <c r="P7" s="105"/>
      <c r="Q7" s="105"/>
      <c r="R7" s="105"/>
      <c r="S7" s="105"/>
      <c r="T7" s="105"/>
      <c r="U7" s="105"/>
      <c r="V7" s="105"/>
    </row>
    <row r="8" spans="1:23" ht="61.5" customHeight="1" x14ac:dyDescent="0.25">
      <c r="A8" s="25"/>
      <c r="B8" s="81"/>
      <c r="C8" s="35"/>
      <c r="D8" s="35"/>
      <c r="E8" s="35"/>
      <c r="F8" s="35"/>
      <c r="G8" s="35"/>
      <c r="H8" s="35"/>
      <c r="I8" s="83"/>
      <c r="J8" s="90"/>
      <c r="K8" s="6"/>
      <c r="L8" s="6"/>
      <c r="M8" s="6"/>
      <c r="N8" s="6"/>
      <c r="O8" s="6"/>
      <c r="P8" s="6"/>
      <c r="Q8" s="74"/>
      <c r="R8" s="74"/>
      <c r="S8" s="74"/>
      <c r="T8" s="74"/>
      <c r="U8" s="74"/>
      <c r="V8" s="74"/>
    </row>
    <row r="9" spans="1:23" ht="60" customHeight="1" x14ac:dyDescent="0.25">
      <c r="A9" s="25"/>
      <c r="B9" s="81"/>
      <c r="C9" s="35"/>
      <c r="D9" s="35"/>
      <c r="E9" s="35"/>
      <c r="F9" s="61"/>
      <c r="G9" s="61"/>
      <c r="H9" s="35"/>
      <c r="I9" s="83"/>
      <c r="J9" s="90"/>
      <c r="K9" s="6"/>
      <c r="L9" s="6"/>
      <c r="M9" s="6"/>
      <c r="N9" s="6"/>
      <c r="O9" s="6"/>
      <c r="P9" s="6"/>
      <c r="Q9" s="74"/>
      <c r="R9" s="74"/>
      <c r="S9" s="74"/>
      <c r="T9" s="74"/>
      <c r="U9" s="74"/>
      <c r="V9" s="74"/>
    </row>
    <row r="10" spans="1:23" x14ac:dyDescent="0.25">
      <c r="A10" s="23"/>
      <c r="B10" s="81"/>
      <c r="C10" s="69"/>
      <c r="D10" s="37"/>
      <c r="E10" s="37"/>
      <c r="F10" s="37"/>
      <c r="G10" s="37"/>
      <c r="H10" s="37"/>
      <c r="I10" s="84"/>
      <c r="J10" s="90"/>
      <c r="K10" s="73"/>
      <c r="L10" s="73"/>
      <c r="M10" s="73"/>
      <c r="N10" s="73"/>
      <c r="O10" s="73"/>
      <c r="P10" s="73"/>
      <c r="Q10" s="73"/>
      <c r="R10" s="73"/>
      <c r="S10" s="74"/>
      <c r="T10" s="73"/>
      <c r="U10" s="73"/>
      <c r="V10" s="74"/>
    </row>
    <row r="11" spans="1:23" x14ac:dyDescent="0.25">
      <c r="A11" s="23"/>
      <c r="B11" s="79"/>
      <c r="C11" s="79"/>
      <c r="D11" s="79"/>
      <c r="E11" s="79"/>
      <c r="F11" s="79"/>
      <c r="G11" s="79"/>
      <c r="H11" s="79"/>
      <c r="I11" s="63"/>
      <c r="J11" s="91"/>
      <c r="K11" s="73"/>
      <c r="L11" s="73"/>
      <c r="M11" s="73"/>
      <c r="N11" s="73"/>
      <c r="O11" s="73"/>
      <c r="P11" s="73"/>
      <c r="Q11" s="73"/>
      <c r="R11" s="73"/>
      <c r="S11" s="144"/>
      <c r="T11" s="73"/>
      <c r="U11" s="73"/>
      <c r="V11" s="144"/>
    </row>
    <row r="12" spans="1:23" ht="18.75" x14ac:dyDescent="0.3">
      <c r="A12" s="26"/>
      <c r="B12" s="115" t="s">
        <v>99</v>
      </c>
      <c r="C12" s="372"/>
      <c r="D12" s="372"/>
      <c r="E12" s="372"/>
      <c r="F12" s="102"/>
      <c r="G12" s="102"/>
      <c r="H12" s="372"/>
      <c r="I12" s="162">
        <f>SUM(I13:I14)</f>
        <v>0</v>
      </c>
      <c r="J12" s="106"/>
      <c r="K12" s="107"/>
      <c r="L12" s="107"/>
      <c r="M12" s="107"/>
      <c r="N12" s="107"/>
      <c r="O12" s="107"/>
      <c r="P12" s="107"/>
      <c r="Q12" s="107"/>
      <c r="R12" s="107"/>
      <c r="S12" s="107"/>
      <c r="T12" s="107"/>
      <c r="U12" s="107"/>
      <c r="V12" s="107"/>
    </row>
    <row r="13" spans="1:23" ht="29.25" customHeight="1" x14ac:dyDescent="0.25">
      <c r="A13" s="26"/>
      <c r="B13" s="370"/>
      <c r="C13" s="370"/>
      <c r="D13" s="370"/>
      <c r="E13" s="370"/>
      <c r="F13" s="370"/>
      <c r="G13" s="79"/>
      <c r="H13" s="79"/>
      <c r="I13" s="82"/>
      <c r="J13" s="90"/>
      <c r="K13" s="75"/>
      <c r="L13" s="75"/>
      <c r="M13" s="75"/>
      <c r="N13" s="75"/>
      <c r="O13" s="75"/>
      <c r="P13" s="75"/>
      <c r="Q13" s="75"/>
      <c r="R13" s="75"/>
      <c r="S13" s="144"/>
      <c r="T13" s="75"/>
      <c r="U13" s="75"/>
      <c r="V13" s="144"/>
    </row>
    <row r="14" spans="1:23" s="71" customFormat="1" ht="31.5" customHeight="1" x14ac:dyDescent="0.25">
      <c r="A14" s="26"/>
      <c r="B14" s="79"/>
      <c r="C14" s="79"/>
      <c r="D14" s="79"/>
      <c r="E14" s="79"/>
      <c r="F14" s="79"/>
      <c r="G14" s="79"/>
      <c r="H14" s="79"/>
      <c r="I14" s="82"/>
      <c r="J14" s="90"/>
      <c r="K14" s="75"/>
      <c r="L14" s="75"/>
      <c r="M14" s="75"/>
      <c r="N14" s="75"/>
      <c r="O14" s="75"/>
      <c r="P14" s="75"/>
      <c r="Q14" s="75"/>
      <c r="R14" s="75"/>
      <c r="S14" s="75"/>
      <c r="T14" s="75"/>
      <c r="U14" s="75"/>
      <c r="V14" s="75"/>
    </row>
    <row r="15" spans="1:23" s="71" customFormat="1" ht="18" customHeight="1" x14ac:dyDescent="0.25">
      <c r="A15" s="26"/>
      <c r="B15" s="115" t="s">
        <v>100</v>
      </c>
      <c r="C15" s="102"/>
      <c r="D15" s="102"/>
      <c r="E15" s="102"/>
      <c r="F15" s="102"/>
      <c r="G15" s="102"/>
      <c r="H15" s="102"/>
      <c r="I15" s="104">
        <f>SUM(I16:I20)</f>
        <v>0</v>
      </c>
      <c r="J15" s="108"/>
      <c r="K15" s="107"/>
      <c r="L15" s="107"/>
      <c r="M15" s="107"/>
      <c r="N15" s="107"/>
      <c r="O15" s="107"/>
      <c r="P15" s="107"/>
      <c r="Q15" s="107"/>
      <c r="R15" s="107"/>
      <c r="S15" s="107"/>
      <c r="T15" s="107"/>
      <c r="U15" s="107"/>
      <c r="V15" s="107"/>
    </row>
    <row r="16" spans="1:23" s="71" customFormat="1" ht="51.75" customHeight="1" x14ac:dyDescent="0.25">
      <c r="A16" s="26"/>
      <c r="B16" s="79"/>
      <c r="C16" s="79"/>
      <c r="D16" s="79"/>
      <c r="E16" s="79"/>
      <c r="F16" s="79"/>
      <c r="G16" s="79"/>
      <c r="H16" s="79"/>
      <c r="I16" s="82"/>
      <c r="J16" s="90"/>
      <c r="K16" s="75"/>
      <c r="L16" s="75"/>
      <c r="M16" s="75"/>
      <c r="N16" s="75"/>
      <c r="O16" s="75"/>
      <c r="P16" s="75"/>
      <c r="Q16" s="75"/>
      <c r="R16" s="75"/>
      <c r="S16" s="75"/>
      <c r="T16" s="75"/>
      <c r="U16" s="75"/>
      <c r="V16" s="75"/>
    </row>
    <row r="17" spans="1:22" s="71" customFormat="1" ht="51.75" customHeight="1" x14ac:dyDescent="0.25">
      <c r="A17" s="26"/>
      <c r="B17" s="79"/>
      <c r="C17" s="370"/>
      <c r="D17" s="370"/>
      <c r="E17" s="370"/>
      <c r="F17" s="370"/>
      <c r="G17" s="79"/>
      <c r="H17" s="370"/>
      <c r="I17" s="82"/>
      <c r="J17" s="90"/>
      <c r="K17" s="75"/>
      <c r="L17" s="75"/>
      <c r="M17" s="75"/>
      <c r="N17" s="75"/>
      <c r="O17" s="75"/>
      <c r="P17" s="75"/>
      <c r="Q17" s="75"/>
      <c r="R17" s="75"/>
      <c r="S17" s="75"/>
      <c r="T17" s="75"/>
      <c r="U17" s="75"/>
      <c r="V17" s="75"/>
    </row>
    <row r="18" spans="1:22" s="71" customFormat="1" ht="48" customHeight="1" x14ac:dyDescent="0.25">
      <c r="A18" s="26"/>
      <c r="B18" s="79"/>
      <c r="C18" s="81"/>
      <c r="D18" s="370"/>
      <c r="E18" s="370"/>
      <c r="F18" s="370"/>
      <c r="G18" s="371"/>
      <c r="H18" s="371"/>
      <c r="I18" s="82"/>
      <c r="J18" s="90"/>
      <c r="K18" s="75"/>
      <c r="L18" s="75"/>
      <c r="M18" s="75"/>
      <c r="N18" s="75"/>
      <c r="O18" s="75"/>
      <c r="P18" s="75"/>
      <c r="Q18" s="75"/>
      <c r="R18" s="75"/>
      <c r="S18" s="75"/>
      <c r="T18" s="75"/>
      <c r="U18" s="75"/>
      <c r="V18" s="75"/>
    </row>
    <row r="19" spans="1:22" s="71" customFormat="1" ht="50.25" customHeight="1" x14ac:dyDescent="0.25">
      <c r="A19" s="26"/>
      <c r="B19" s="79"/>
      <c r="C19" s="370"/>
      <c r="D19" s="370"/>
      <c r="E19" s="370"/>
      <c r="F19" s="370"/>
      <c r="G19" s="371"/>
      <c r="H19" s="371"/>
      <c r="I19" s="82"/>
      <c r="J19" s="90"/>
      <c r="K19" s="75"/>
      <c r="L19" s="75"/>
      <c r="M19" s="75"/>
      <c r="N19" s="75"/>
      <c r="O19" s="75"/>
      <c r="P19" s="75"/>
      <c r="Q19" s="75"/>
      <c r="R19" s="75"/>
      <c r="S19" s="75"/>
      <c r="T19" s="75"/>
      <c r="U19" s="75"/>
      <c r="V19" s="75"/>
    </row>
    <row r="20" spans="1:22" ht="18" customHeight="1" x14ac:dyDescent="0.25">
      <c r="A20" s="23"/>
      <c r="B20" s="79"/>
      <c r="C20" s="79"/>
      <c r="D20" s="79"/>
      <c r="E20" s="79"/>
      <c r="F20" s="79"/>
      <c r="G20" s="79"/>
      <c r="I20" s="83"/>
      <c r="J20" s="91"/>
      <c r="K20" s="73"/>
      <c r="L20" s="73"/>
      <c r="M20" s="73"/>
      <c r="N20" s="73"/>
      <c r="O20" s="73"/>
      <c r="P20" s="73"/>
      <c r="Q20" s="73"/>
      <c r="R20" s="73"/>
      <c r="S20" s="73"/>
      <c r="T20" s="73"/>
      <c r="U20" s="73"/>
      <c r="V20" s="73"/>
    </row>
    <row r="21" spans="1:22" ht="18" customHeight="1" x14ac:dyDescent="0.3">
      <c r="A21" s="23"/>
      <c r="B21" s="115" t="s">
        <v>47</v>
      </c>
      <c r="C21" s="372"/>
      <c r="D21" s="372"/>
      <c r="E21" s="372"/>
      <c r="F21" s="372"/>
      <c r="G21" s="372"/>
      <c r="H21" s="372"/>
      <c r="I21" s="161">
        <f>SUM(I22:I25)</f>
        <v>0</v>
      </c>
      <c r="J21" s="106"/>
      <c r="K21" s="107"/>
      <c r="L21" s="107"/>
      <c r="M21" s="107"/>
      <c r="N21" s="107"/>
      <c r="O21" s="107"/>
      <c r="P21" s="107"/>
      <c r="Q21" s="107"/>
      <c r="R21" s="107"/>
      <c r="S21" s="107"/>
      <c r="T21" s="107"/>
      <c r="U21" s="107"/>
      <c r="V21" s="107"/>
    </row>
    <row r="22" spans="1:22" s="71" customFormat="1" x14ac:dyDescent="0.25">
      <c r="A22" s="23"/>
      <c r="B22" s="79"/>
      <c r="C22" s="79"/>
      <c r="D22" s="79"/>
      <c r="E22" s="79"/>
      <c r="F22" s="79"/>
      <c r="G22" s="371"/>
      <c r="H22" s="38"/>
      <c r="I22" s="82"/>
      <c r="J22" s="90"/>
      <c r="K22" s="73"/>
      <c r="L22" s="73"/>
      <c r="M22" s="73"/>
      <c r="N22" s="73"/>
      <c r="O22" s="73"/>
      <c r="P22" s="73"/>
      <c r="Q22" s="73"/>
      <c r="R22" s="73"/>
      <c r="S22" s="73"/>
      <c r="T22" s="73"/>
      <c r="U22" s="73"/>
      <c r="V22" s="73"/>
    </row>
    <row r="23" spans="1:22" s="71" customFormat="1" x14ac:dyDescent="0.25">
      <c r="A23" s="23"/>
      <c r="B23" s="79"/>
      <c r="C23" s="79"/>
      <c r="D23" s="79"/>
      <c r="E23" s="79"/>
      <c r="F23" s="79"/>
      <c r="G23" s="371"/>
      <c r="H23" s="38"/>
      <c r="I23" s="82"/>
      <c r="J23" s="90"/>
      <c r="K23" s="73"/>
      <c r="L23" s="73"/>
      <c r="M23" s="73"/>
      <c r="N23" s="73"/>
      <c r="O23" s="73"/>
      <c r="P23" s="73"/>
      <c r="Q23" s="73"/>
      <c r="R23" s="73"/>
      <c r="S23" s="73"/>
      <c r="T23" s="73"/>
      <c r="U23" s="73"/>
      <c r="V23" s="73"/>
    </row>
    <row r="24" spans="1:22" s="71" customFormat="1" x14ac:dyDescent="0.25">
      <c r="A24" s="23"/>
      <c r="B24" s="79"/>
      <c r="C24" s="79"/>
      <c r="D24" s="89"/>
      <c r="E24" s="79"/>
      <c r="F24" s="38"/>
      <c r="G24" s="38"/>
      <c r="H24" s="38"/>
      <c r="I24" s="82"/>
      <c r="J24" s="90"/>
      <c r="K24" s="73"/>
      <c r="L24" s="73"/>
      <c r="M24" s="73"/>
      <c r="N24" s="73"/>
      <c r="O24" s="73"/>
      <c r="P24" s="73"/>
      <c r="Q24" s="73"/>
      <c r="R24" s="73"/>
      <c r="S24" s="73"/>
      <c r="T24" s="73"/>
      <c r="U24" s="73"/>
      <c r="V24" s="73"/>
    </row>
    <row r="25" spans="1:22" s="71" customFormat="1" x14ac:dyDescent="0.25">
      <c r="A25" s="23"/>
      <c r="B25" s="79"/>
      <c r="C25" s="38"/>
      <c r="D25" s="38"/>
      <c r="E25" s="38"/>
      <c r="F25" s="38"/>
      <c r="G25" s="38"/>
      <c r="H25" s="38"/>
      <c r="I25" s="82"/>
      <c r="J25" s="90"/>
      <c r="K25" s="73"/>
      <c r="L25" s="73"/>
      <c r="M25" s="73"/>
      <c r="N25" s="73"/>
      <c r="O25" s="73"/>
      <c r="P25" s="73"/>
      <c r="Q25" s="73"/>
      <c r="R25" s="73"/>
      <c r="S25" s="73"/>
      <c r="T25" s="73"/>
      <c r="U25" s="73"/>
      <c r="V25" s="73"/>
    </row>
    <row r="26" spans="1:22" s="12" customFormat="1" ht="18.75" x14ac:dyDescent="0.3">
      <c r="A26" s="27"/>
      <c r="B26" s="115" t="s">
        <v>48</v>
      </c>
      <c r="C26" s="372"/>
      <c r="D26" s="372"/>
      <c r="E26" s="372"/>
      <c r="F26" s="372"/>
      <c r="G26" s="372"/>
      <c r="H26" s="372"/>
      <c r="I26" s="161">
        <f>SUM(I27:I55)</f>
        <v>0</v>
      </c>
      <c r="J26" s="92"/>
      <c r="K26" s="76"/>
      <c r="L26" s="76"/>
      <c r="M26" s="76"/>
      <c r="N26" s="76"/>
      <c r="O26" s="76"/>
      <c r="P26" s="76"/>
      <c r="Q26" s="76"/>
      <c r="R26" s="76"/>
      <c r="S26" s="76"/>
      <c r="T26" s="76"/>
      <c r="U26" s="76"/>
      <c r="V26" s="76"/>
    </row>
    <row r="27" spans="1:22" s="71" customFormat="1" x14ac:dyDescent="0.25">
      <c r="A27" s="23"/>
      <c r="B27" s="124"/>
      <c r="C27" s="619"/>
      <c r="D27" s="627"/>
      <c r="E27" s="79"/>
      <c r="F27" s="79"/>
      <c r="G27" s="79"/>
      <c r="H27" s="79"/>
      <c r="I27" s="83"/>
      <c r="J27" s="90"/>
      <c r="K27" s="73"/>
      <c r="L27" s="73"/>
      <c r="M27" s="73"/>
      <c r="N27" s="73"/>
      <c r="O27" s="73"/>
      <c r="P27" s="73"/>
      <c r="Q27" s="73"/>
      <c r="R27" s="73"/>
      <c r="S27" s="73"/>
      <c r="T27" s="73"/>
      <c r="U27" s="73"/>
      <c r="V27" s="73"/>
    </row>
    <row r="28" spans="1:22" s="71" customFormat="1" x14ac:dyDescent="0.25">
      <c r="A28" s="23"/>
      <c r="B28" s="124"/>
      <c r="C28" s="79"/>
      <c r="D28" s="79"/>
      <c r="E28" s="79"/>
      <c r="F28" s="79"/>
      <c r="G28" s="79"/>
      <c r="H28" s="79"/>
      <c r="I28" s="83"/>
      <c r="J28" s="90"/>
      <c r="K28" s="73"/>
      <c r="L28" s="73"/>
      <c r="M28" s="73"/>
      <c r="N28" s="73"/>
      <c r="O28" s="73"/>
      <c r="P28" s="73"/>
      <c r="Q28" s="73"/>
      <c r="R28" s="73"/>
      <c r="S28" s="73"/>
      <c r="T28" s="73"/>
      <c r="U28" s="73"/>
      <c r="V28" s="73"/>
    </row>
    <row r="29" spans="1:22" s="71" customFormat="1" x14ac:dyDescent="0.25">
      <c r="A29" s="23"/>
      <c r="B29" s="125"/>
      <c r="C29" s="79"/>
      <c r="D29" s="79"/>
      <c r="E29" s="79"/>
      <c r="F29" s="79"/>
      <c r="G29" s="79"/>
      <c r="H29" s="79"/>
      <c r="I29" s="83"/>
      <c r="J29" s="90"/>
      <c r="K29" s="73"/>
      <c r="L29" s="73"/>
      <c r="M29" s="73"/>
      <c r="N29" s="73"/>
      <c r="O29" s="73"/>
      <c r="P29" s="73"/>
      <c r="Q29" s="73"/>
      <c r="R29" s="73"/>
      <c r="S29" s="73"/>
      <c r="T29" s="73"/>
      <c r="U29" s="73"/>
      <c r="V29" s="73"/>
    </row>
    <row r="30" spans="1:22" s="71" customFormat="1" x14ac:dyDescent="0.25">
      <c r="A30" s="23"/>
      <c r="B30" s="125"/>
      <c r="C30" s="79"/>
      <c r="D30" s="79"/>
      <c r="E30" s="79"/>
      <c r="F30" s="79"/>
      <c r="G30" s="79"/>
      <c r="H30" s="79"/>
      <c r="I30" s="83"/>
      <c r="J30" s="90"/>
      <c r="K30" s="73"/>
      <c r="L30" s="73"/>
      <c r="M30" s="73"/>
      <c r="N30" s="73"/>
      <c r="O30" s="73"/>
      <c r="P30" s="73"/>
      <c r="Q30" s="73"/>
      <c r="R30" s="73"/>
      <c r="S30" s="73"/>
      <c r="T30" s="73"/>
      <c r="U30" s="73"/>
      <c r="V30" s="73"/>
    </row>
    <row r="31" spans="1:22" s="71" customFormat="1" x14ac:dyDescent="0.25">
      <c r="A31" s="23"/>
      <c r="B31" s="125"/>
      <c r="C31" s="79"/>
      <c r="D31" s="79"/>
      <c r="E31" s="79"/>
      <c r="F31" s="79"/>
      <c r="G31" s="79"/>
      <c r="H31" s="79"/>
      <c r="I31" s="83"/>
      <c r="J31" s="90"/>
      <c r="K31" s="73"/>
      <c r="L31" s="73"/>
      <c r="M31" s="73"/>
      <c r="N31" s="73"/>
      <c r="O31" s="73"/>
      <c r="P31" s="73"/>
      <c r="Q31" s="73"/>
      <c r="R31" s="73"/>
      <c r="S31" s="73"/>
      <c r="T31" s="73"/>
      <c r="U31" s="73"/>
      <c r="V31" s="73"/>
    </row>
    <row r="32" spans="1:22" s="71" customFormat="1" x14ac:dyDescent="0.25">
      <c r="A32" s="23"/>
      <c r="B32" s="125"/>
      <c r="C32" s="79"/>
      <c r="D32" s="79"/>
      <c r="E32" s="79"/>
      <c r="F32" s="79"/>
      <c r="G32" s="79"/>
      <c r="H32" s="79"/>
      <c r="I32" s="83"/>
      <c r="J32" s="90"/>
      <c r="K32" s="73"/>
      <c r="L32" s="73"/>
      <c r="M32" s="73"/>
      <c r="N32" s="73"/>
      <c r="O32" s="73"/>
      <c r="P32" s="73"/>
      <c r="Q32" s="73"/>
      <c r="R32" s="73"/>
      <c r="S32" s="73"/>
      <c r="T32" s="73"/>
      <c r="U32" s="73"/>
      <c r="V32" s="73"/>
    </row>
    <row r="33" spans="1:22" s="71" customFormat="1" x14ac:dyDescent="0.25">
      <c r="A33" s="23"/>
      <c r="B33" s="125"/>
      <c r="C33" s="79"/>
      <c r="D33" s="79"/>
      <c r="E33" s="79"/>
      <c r="F33" s="79"/>
      <c r="G33" s="79"/>
      <c r="H33" s="79"/>
      <c r="I33" s="83"/>
      <c r="J33" s="90"/>
      <c r="K33" s="73"/>
      <c r="L33" s="73"/>
      <c r="M33" s="73"/>
      <c r="N33" s="73"/>
      <c r="O33" s="73"/>
      <c r="P33" s="73"/>
      <c r="Q33" s="73"/>
      <c r="R33" s="73"/>
      <c r="S33" s="73"/>
      <c r="T33" s="73"/>
      <c r="U33" s="73"/>
      <c r="V33" s="73"/>
    </row>
    <row r="34" spans="1:22" s="71" customFormat="1" x14ac:dyDescent="0.25">
      <c r="A34" s="23"/>
      <c r="B34" s="125"/>
      <c r="C34" s="79"/>
      <c r="D34" s="79"/>
      <c r="E34" s="79"/>
      <c r="F34" s="79"/>
      <c r="G34" s="79"/>
      <c r="H34" s="79"/>
      <c r="I34" s="83"/>
      <c r="J34" s="90"/>
      <c r="K34" s="73"/>
      <c r="L34" s="73"/>
      <c r="M34" s="73"/>
      <c r="N34" s="73"/>
      <c r="O34" s="73"/>
      <c r="P34" s="73"/>
      <c r="Q34" s="73"/>
      <c r="R34" s="73"/>
      <c r="S34" s="73"/>
      <c r="T34" s="73"/>
      <c r="U34" s="73"/>
      <c r="V34" s="73"/>
    </row>
    <row r="35" spans="1:22" s="71" customFormat="1" x14ac:dyDescent="0.25">
      <c r="A35" s="23"/>
      <c r="B35" s="125"/>
      <c r="C35" s="79"/>
      <c r="D35" s="79"/>
      <c r="E35" s="79"/>
      <c r="F35" s="79"/>
      <c r="G35" s="79"/>
      <c r="H35" s="79"/>
      <c r="I35" s="83"/>
      <c r="J35" s="90"/>
      <c r="K35" s="73"/>
      <c r="L35" s="73"/>
      <c r="M35" s="73"/>
      <c r="N35" s="73"/>
      <c r="O35" s="73"/>
      <c r="P35" s="73"/>
      <c r="Q35" s="73"/>
      <c r="R35" s="73"/>
      <c r="S35" s="73"/>
      <c r="T35" s="73"/>
      <c r="U35" s="73"/>
      <c r="V35" s="73"/>
    </row>
    <row r="36" spans="1:22" s="71" customFormat="1" x14ac:dyDescent="0.25">
      <c r="A36" s="23"/>
      <c r="B36" s="125"/>
      <c r="C36" s="79"/>
      <c r="D36" s="79"/>
      <c r="E36" s="79"/>
      <c r="F36" s="79"/>
      <c r="G36" s="79"/>
      <c r="H36" s="79"/>
      <c r="I36" s="83"/>
      <c r="J36" s="90"/>
      <c r="K36" s="73"/>
      <c r="L36" s="73"/>
      <c r="M36" s="73"/>
      <c r="N36" s="73"/>
      <c r="O36" s="73"/>
      <c r="P36" s="73"/>
      <c r="Q36" s="73"/>
      <c r="R36" s="73"/>
      <c r="S36" s="73"/>
      <c r="T36" s="73"/>
      <c r="U36" s="73"/>
      <c r="V36" s="73"/>
    </row>
    <row r="37" spans="1:22" s="71" customFormat="1" x14ac:dyDescent="0.25">
      <c r="A37" s="23"/>
      <c r="B37" s="125"/>
      <c r="C37" s="79"/>
      <c r="D37" s="79"/>
      <c r="E37" s="79"/>
      <c r="F37" s="79"/>
      <c r="G37" s="79"/>
      <c r="H37" s="79"/>
      <c r="I37" s="83"/>
      <c r="J37" s="90"/>
      <c r="K37" s="73"/>
      <c r="L37" s="73"/>
      <c r="M37" s="73"/>
      <c r="N37" s="73"/>
      <c r="O37" s="73"/>
      <c r="P37" s="73"/>
      <c r="Q37" s="73"/>
      <c r="R37" s="73"/>
      <c r="S37" s="73"/>
      <c r="T37" s="73"/>
      <c r="U37" s="73"/>
      <c r="V37" s="73"/>
    </row>
    <row r="38" spans="1:22" s="71" customFormat="1" x14ac:dyDescent="0.25">
      <c r="A38" s="23"/>
      <c r="B38" s="124"/>
      <c r="C38" s="79"/>
      <c r="D38" s="79"/>
      <c r="E38" s="79"/>
      <c r="F38" s="79"/>
      <c r="G38" s="79"/>
      <c r="H38" s="79"/>
      <c r="I38" s="83"/>
      <c r="J38" s="90"/>
      <c r="K38" s="73"/>
      <c r="L38" s="73"/>
      <c r="M38" s="73"/>
      <c r="N38" s="73"/>
      <c r="O38" s="73"/>
      <c r="P38" s="73"/>
      <c r="Q38" s="73"/>
      <c r="R38" s="73"/>
      <c r="S38" s="73"/>
      <c r="T38" s="73"/>
      <c r="U38" s="73"/>
      <c r="V38" s="73"/>
    </row>
    <row r="39" spans="1:22" s="71" customFormat="1" x14ac:dyDescent="0.25">
      <c r="A39" s="23"/>
      <c r="B39" s="124"/>
      <c r="C39" s="79"/>
      <c r="D39" s="79"/>
      <c r="E39" s="79"/>
      <c r="F39" s="79"/>
      <c r="G39" s="79"/>
      <c r="H39" s="79"/>
      <c r="I39" s="83"/>
      <c r="J39" s="90"/>
      <c r="K39" s="73"/>
      <c r="L39" s="73"/>
      <c r="M39" s="73"/>
      <c r="N39" s="73"/>
      <c r="O39" s="73"/>
      <c r="P39" s="73"/>
      <c r="Q39" s="73"/>
      <c r="R39" s="73"/>
      <c r="S39" s="73"/>
      <c r="T39" s="73"/>
      <c r="U39" s="73"/>
      <c r="V39" s="73"/>
    </row>
    <row r="40" spans="1:22" s="71" customFormat="1" x14ac:dyDescent="0.25">
      <c r="A40" s="23"/>
      <c r="B40" s="124"/>
      <c r="C40" s="79"/>
      <c r="D40" s="79"/>
      <c r="E40" s="79"/>
      <c r="F40" s="79"/>
      <c r="G40" s="79"/>
      <c r="H40" s="79"/>
      <c r="I40" s="83"/>
      <c r="J40" s="90"/>
      <c r="K40" s="73"/>
      <c r="L40" s="73"/>
      <c r="M40" s="73"/>
      <c r="N40" s="73"/>
      <c r="O40" s="73"/>
      <c r="P40" s="73"/>
      <c r="Q40" s="73"/>
      <c r="R40" s="73"/>
      <c r="S40" s="73"/>
      <c r="T40" s="73"/>
      <c r="U40" s="73"/>
      <c r="V40" s="73"/>
    </row>
    <row r="41" spans="1:22" s="71" customFormat="1" x14ac:dyDescent="0.25">
      <c r="A41" s="23"/>
      <c r="B41" s="124"/>
      <c r="C41" s="79"/>
      <c r="D41" s="79"/>
      <c r="E41" s="79"/>
      <c r="F41" s="79"/>
      <c r="G41" s="79"/>
      <c r="H41" s="79"/>
      <c r="I41" s="83"/>
      <c r="J41" s="90"/>
      <c r="K41" s="73"/>
      <c r="L41" s="73"/>
      <c r="M41" s="73"/>
      <c r="N41" s="73"/>
      <c r="O41" s="73"/>
      <c r="P41" s="73"/>
      <c r="Q41" s="73"/>
      <c r="R41" s="73"/>
      <c r="S41" s="73"/>
      <c r="T41" s="73"/>
      <c r="U41" s="73"/>
      <c r="V41" s="73"/>
    </row>
    <row r="42" spans="1:22" s="71" customFormat="1" x14ac:dyDescent="0.25">
      <c r="A42" s="23"/>
      <c r="B42" s="125"/>
      <c r="C42" s="79"/>
      <c r="D42" s="79"/>
      <c r="E42" s="79"/>
      <c r="F42" s="79"/>
      <c r="G42" s="79"/>
      <c r="H42" s="79"/>
      <c r="I42" s="83"/>
      <c r="J42" s="90"/>
      <c r="K42" s="73"/>
      <c r="L42" s="73"/>
      <c r="M42" s="73"/>
      <c r="N42" s="73"/>
      <c r="O42" s="73"/>
      <c r="P42" s="73"/>
      <c r="Q42" s="73"/>
      <c r="R42" s="73"/>
      <c r="S42" s="73"/>
      <c r="T42" s="73"/>
      <c r="U42" s="73"/>
      <c r="V42" s="73"/>
    </row>
    <row r="43" spans="1:22" s="71" customFormat="1" x14ac:dyDescent="0.25">
      <c r="A43" s="23"/>
      <c r="B43" s="125"/>
      <c r="C43" s="79"/>
      <c r="D43" s="79"/>
      <c r="E43" s="79"/>
      <c r="F43" s="79"/>
      <c r="G43" s="79"/>
      <c r="H43" s="79"/>
      <c r="I43" s="83"/>
      <c r="J43" s="90"/>
      <c r="K43" s="73"/>
      <c r="L43" s="73"/>
      <c r="M43" s="73"/>
      <c r="N43" s="73"/>
      <c r="O43" s="73"/>
      <c r="P43" s="73"/>
      <c r="Q43" s="73"/>
      <c r="R43" s="73"/>
      <c r="S43" s="73"/>
      <c r="T43" s="73"/>
      <c r="U43" s="73"/>
      <c r="V43" s="73"/>
    </row>
    <row r="44" spans="1:22" s="71" customFormat="1" x14ac:dyDescent="0.25">
      <c r="A44" s="23"/>
      <c r="B44" s="125"/>
      <c r="C44" s="79"/>
      <c r="D44" s="79"/>
      <c r="E44" s="79"/>
      <c r="F44" s="79"/>
      <c r="G44" s="79"/>
      <c r="H44" s="79"/>
      <c r="I44" s="83"/>
      <c r="J44" s="90"/>
      <c r="K44" s="73"/>
      <c r="L44" s="73"/>
      <c r="M44" s="73"/>
      <c r="N44" s="73"/>
      <c r="O44" s="73"/>
      <c r="P44" s="73"/>
      <c r="Q44" s="73"/>
      <c r="R44" s="73"/>
      <c r="S44" s="73"/>
      <c r="T44" s="73"/>
      <c r="U44" s="73"/>
      <c r="V44" s="73"/>
    </row>
    <row r="45" spans="1:22" s="71" customFormat="1" x14ac:dyDescent="0.25">
      <c r="A45" s="23"/>
      <c r="B45" s="125"/>
      <c r="C45" s="79"/>
      <c r="D45" s="79"/>
      <c r="E45" s="79"/>
      <c r="F45" s="79"/>
      <c r="G45" s="79"/>
      <c r="H45" s="79"/>
      <c r="I45" s="83"/>
      <c r="J45" s="90"/>
      <c r="K45" s="73"/>
      <c r="L45" s="73"/>
      <c r="M45" s="73"/>
      <c r="N45" s="73"/>
      <c r="O45" s="73"/>
      <c r="P45" s="73"/>
      <c r="Q45" s="73"/>
      <c r="R45" s="73"/>
      <c r="S45" s="73"/>
      <c r="T45" s="73"/>
      <c r="U45" s="73"/>
      <c r="V45" s="73"/>
    </row>
    <row r="46" spans="1:22" s="71" customFormat="1" x14ac:dyDescent="0.25">
      <c r="A46" s="23"/>
      <c r="B46" s="125"/>
      <c r="C46" s="79"/>
      <c r="D46" s="79"/>
      <c r="E46" s="79"/>
      <c r="F46" s="79"/>
      <c r="G46" s="79"/>
      <c r="H46" s="79"/>
      <c r="I46" s="83"/>
      <c r="J46" s="90"/>
      <c r="K46" s="73"/>
      <c r="L46" s="73"/>
      <c r="M46" s="73"/>
      <c r="N46" s="73"/>
      <c r="O46" s="73"/>
      <c r="P46" s="73"/>
      <c r="Q46" s="73"/>
      <c r="R46" s="73"/>
      <c r="S46" s="73"/>
      <c r="T46" s="73"/>
      <c r="U46" s="73"/>
      <c r="V46" s="73"/>
    </row>
    <row r="47" spans="1:22" s="71" customFormat="1" x14ac:dyDescent="0.25">
      <c r="A47" s="23"/>
      <c r="B47" s="125"/>
      <c r="C47" s="79"/>
      <c r="D47" s="79"/>
      <c r="E47" s="79"/>
      <c r="F47" s="79"/>
      <c r="G47" s="79"/>
      <c r="H47" s="79"/>
      <c r="I47" s="83"/>
      <c r="J47" s="90"/>
      <c r="K47" s="73"/>
      <c r="L47" s="73"/>
      <c r="M47" s="73"/>
      <c r="N47" s="73"/>
      <c r="O47" s="73"/>
      <c r="P47" s="73"/>
      <c r="Q47" s="73"/>
      <c r="R47" s="73"/>
      <c r="S47" s="73"/>
      <c r="T47" s="73"/>
      <c r="U47" s="73"/>
      <c r="V47" s="73"/>
    </row>
    <row r="48" spans="1:22" s="71" customFormat="1" x14ac:dyDescent="0.25">
      <c r="A48" s="23"/>
      <c r="B48" s="125"/>
      <c r="C48" s="79"/>
      <c r="D48" s="79"/>
      <c r="E48" s="79"/>
      <c r="F48" s="79"/>
      <c r="G48" s="79"/>
      <c r="H48" s="79"/>
      <c r="I48" s="83"/>
      <c r="J48" s="90"/>
      <c r="K48" s="73"/>
      <c r="L48" s="73"/>
      <c r="M48" s="73"/>
      <c r="N48" s="73"/>
      <c r="O48" s="73"/>
      <c r="P48" s="73"/>
      <c r="Q48" s="73"/>
      <c r="R48" s="73"/>
      <c r="S48" s="73"/>
      <c r="T48" s="73"/>
      <c r="U48" s="73"/>
      <c r="V48" s="73"/>
    </row>
    <row r="49" spans="1:22" s="71" customFormat="1" x14ac:dyDescent="0.25">
      <c r="A49" s="23"/>
      <c r="B49" s="125"/>
      <c r="C49" s="79"/>
      <c r="D49" s="79"/>
      <c r="E49" s="79"/>
      <c r="F49" s="79"/>
      <c r="G49" s="79"/>
      <c r="H49" s="79"/>
      <c r="I49" s="83"/>
      <c r="J49" s="90"/>
      <c r="K49" s="73"/>
      <c r="L49" s="73"/>
      <c r="M49" s="73"/>
      <c r="N49" s="73"/>
      <c r="O49" s="73"/>
      <c r="P49" s="73"/>
      <c r="Q49" s="73"/>
      <c r="R49" s="73"/>
      <c r="S49" s="73"/>
      <c r="T49" s="73"/>
      <c r="U49" s="73"/>
      <c r="V49" s="73"/>
    </row>
    <row r="50" spans="1:22" s="71" customFormat="1" x14ac:dyDescent="0.25">
      <c r="A50" s="23"/>
      <c r="B50" s="125"/>
      <c r="C50" s="79"/>
      <c r="D50" s="79"/>
      <c r="E50" s="79"/>
      <c r="F50" s="79"/>
      <c r="G50" s="79"/>
      <c r="H50" s="79"/>
      <c r="I50" s="83"/>
      <c r="J50" s="90"/>
      <c r="K50" s="73"/>
      <c r="L50" s="73"/>
      <c r="M50" s="73"/>
      <c r="N50" s="73"/>
      <c r="O50" s="73"/>
      <c r="P50" s="73"/>
      <c r="Q50" s="73"/>
      <c r="R50" s="73"/>
      <c r="S50" s="73"/>
      <c r="T50" s="73"/>
      <c r="U50" s="73"/>
      <c r="V50" s="73"/>
    </row>
    <row r="51" spans="1:22" s="71" customFormat="1" x14ac:dyDescent="0.25">
      <c r="A51" s="23"/>
      <c r="B51" s="125"/>
      <c r="C51" s="79"/>
      <c r="D51" s="79"/>
      <c r="E51" s="79"/>
      <c r="F51" s="79"/>
      <c r="G51" s="79"/>
      <c r="H51" s="79"/>
      <c r="I51" s="83"/>
      <c r="J51" s="90"/>
      <c r="K51" s="73"/>
      <c r="L51" s="73"/>
      <c r="M51" s="73"/>
      <c r="N51" s="73"/>
      <c r="O51" s="73"/>
      <c r="P51" s="73"/>
      <c r="Q51" s="73"/>
      <c r="R51" s="73"/>
      <c r="S51" s="73"/>
      <c r="T51" s="73"/>
      <c r="U51" s="73"/>
      <c r="V51" s="73"/>
    </row>
    <row r="52" spans="1:22" s="71" customFormat="1" x14ac:dyDescent="0.25">
      <c r="A52" s="23"/>
      <c r="B52" s="125"/>
      <c r="C52" s="79"/>
      <c r="D52" s="79"/>
      <c r="E52" s="79"/>
      <c r="F52" s="79"/>
      <c r="G52" s="79"/>
      <c r="H52" s="79"/>
      <c r="I52" s="83"/>
      <c r="J52" s="90"/>
      <c r="K52" s="73"/>
      <c r="L52" s="73"/>
      <c r="M52" s="73"/>
      <c r="N52" s="73"/>
      <c r="O52" s="73"/>
      <c r="P52" s="73"/>
      <c r="Q52" s="73"/>
      <c r="R52" s="73"/>
      <c r="S52" s="73"/>
      <c r="T52" s="73"/>
      <c r="U52" s="73"/>
      <c r="V52" s="73"/>
    </row>
    <row r="53" spans="1:22" s="71" customFormat="1" x14ac:dyDescent="0.25">
      <c r="A53" s="23"/>
      <c r="B53" s="125"/>
      <c r="C53" s="79"/>
      <c r="D53" s="79"/>
      <c r="E53" s="79"/>
      <c r="F53" s="79"/>
      <c r="G53" s="79"/>
      <c r="H53" s="79"/>
      <c r="I53" s="83"/>
      <c r="J53" s="90"/>
      <c r="K53" s="73"/>
      <c r="L53" s="73"/>
      <c r="M53" s="73"/>
      <c r="N53" s="73"/>
      <c r="O53" s="73"/>
      <c r="P53" s="73"/>
      <c r="Q53" s="73"/>
      <c r="R53" s="73"/>
      <c r="S53" s="73"/>
      <c r="T53" s="73"/>
      <c r="U53" s="73"/>
      <c r="V53" s="73"/>
    </row>
    <row r="54" spans="1:22" s="71" customFormat="1" x14ac:dyDescent="0.25">
      <c r="A54" s="23"/>
      <c r="B54" s="125"/>
      <c r="C54" s="79"/>
      <c r="D54" s="79"/>
      <c r="E54" s="79"/>
      <c r="F54" s="79"/>
      <c r="G54" s="79"/>
      <c r="H54" s="79"/>
      <c r="I54" s="83"/>
      <c r="J54" s="90"/>
      <c r="K54" s="73"/>
      <c r="L54" s="73"/>
      <c r="M54" s="73"/>
      <c r="N54" s="73"/>
      <c r="O54" s="73"/>
      <c r="P54" s="73"/>
      <c r="Q54" s="73"/>
      <c r="R54" s="73"/>
      <c r="S54" s="73"/>
      <c r="T54" s="73"/>
      <c r="U54" s="73"/>
      <c r="V54" s="73"/>
    </row>
    <row r="55" spans="1:22" s="71" customFormat="1" x14ac:dyDescent="0.25">
      <c r="A55" s="23"/>
      <c r="B55" s="125"/>
      <c r="C55" s="79"/>
      <c r="D55" s="79"/>
      <c r="E55" s="79"/>
      <c r="F55" s="79"/>
      <c r="G55" s="79"/>
      <c r="H55" s="79"/>
      <c r="I55" s="83"/>
      <c r="J55" s="90"/>
      <c r="K55" s="73"/>
      <c r="L55" s="73"/>
      <c r="M55" s="73"/>
      <c r="N55" s="73"/>
      <c r="O55" s="73"/>
      <c r="P55" s="73"/>
      <c r="Q55" s="73"/>
      <c r="R55" s="73"/>
      <c r="S55" s="73"/>
      <c r="T55" s="73"/>
      <c r="U55" s="73"/>
      <c r="V55" s="73"/>
    </row>
    <row r="56" spans="1:22" s="12" customFormat="1" ht="18.75" x14ac:dyDescent="0.3">
      <c r="A56" s="27"/>
      <c r="B56" s="115" t="s">
        <v>49</v>
      </c>
      <c r="C56" s="372"/>
      <c r="D56" s="372"/>
      <c r="E56" s="372"/>
      <c r="F56" s="372"/>
      <c r="G56" s="372"/>
      <c r="H56" s="372"/>
      <c r="I56" s="161">
        <f>SUM(I57:I59)</f>
        <v>0</v>
      </c>
      <c r="J56" s="92"/>
      <c r="K56" s="76"/>
      <c r="L56" s="76"/>
      <c r="M56" s="76"/>
      <c r="N56" s="76"/>
      <c r="O56" s="76"/>
      <c r="P56" s="76"/>
      <c r="Q56" s="76"/>
      <c r="R56" s="76"/>
      <c r="S56" s="76"/>
      <c r="T56" s="76"/>
      <c r="U56" s="76"/>
      <c r="V56" s="76"/>
    </row>
    <row r="57" spans="1:22" s="71" customFormat="1" x14ac:dyDescent="0.25">
      <c r="A57" s="23"/>
      <c r="B57" s="370"/>
      <c r="C57" s="370"/>
      <c r="D57" s="370"/>
      <c r="E57" s="370"/>
      <c r="F57" s="370"/>
      <c r="G57" s="35"/>
      <c r="H57" s="371"/>
      <c r="I57" s="82"/>
      <c r="J57" s="90"/>
      <c r="K57" s="73"/>
      <c r="L57" s="73"/>
      <c r="M57" s="73"/>
      <c r="N57" s="73"/>
      <c r="O57" s="73"/>
      <c r="P57" s="73"/>
      <c r="Q57" s="73"/>
      <c r="R57" s="73"/>
      <c r="S57" s="73"/>
      <c r="T57" s="73"/>
      <c r="U57" s="73"/>
      <c r="V57" s="73"/>
    </row>
    <row r="58" spans="1:22" s="71" customFormat="1" x14ac:dyDescent="0.25">
      <c r="A58" s="23"/>
      <c r="B58" s="38"/>
      <c r="C58" s="38"/>
      <c r="D58" s="38"/>
      <c r="E58" s="38"/>
      <c r="F58" s="38"/>
      <c r="G58" s="38"/>
      <c r="H58" s="38"/>
      <c r="I58" s="82"/>
      <c r="J58" s="93"/>
      <c r="K58" s="73"/>
      <c r="L58" s="73"/>
      <c r="M58" s="73"/>
      <c r="N58" s="73"/>
      <c r="O58" s="73"/>
      <c r="P58" s="73"/>
      <c r="Q58" s="73"/>
      <c r="R58" s="73"/>
      <c r="S58" s="73"/>
      <c r="T58" s="73"/>
      <c r="U58" s="73"/>
      <c r="V58" s="73"/>
    </row>
    <row r="59" spans="1:22" s="12" customFormat="1" ht="15.75" x14ac:dyDescent="0.25">
      <c r="A59" s="27"/>
      <c r="B59" s="39"/>
      <c r="C59" s="39"/>
      <c r="D59" s="39"/>
      <c r="E59" s="39"/>
      <c r="F59" s="39"/>
      <c r="G59" s="39"/>
      <c r="H59" s="39"/>
      <c r="I59" s="85"/>
      <c r="J59" s="94"/>
      <c r="K59" s="76"/>
      <c r="L59" s="76"/>
      <c r="M59" s="76"/>
      <c r="N59" s="76"/>
      <c r="O59" s="76"/>
      <c r="P59" s="76"/>
      <c r="Q59" s="76"/>
      <c r="R59" s="76"/>
      <c r="S59" s="76"/>
      <c r="T59" s="76"/>
      <c r="U59" s="76"/>
      <c r="V59" s="76"/>
    </row>
    <row r="60" spans="1:22" s="71" customFormat="1" ht="18.75" x14ac:dyDescent="0.3">
      <c r="A60" s="23"/>
      <c r="B60" s="115" t="s">
        <v>50</v>
      </c>
      <c r="C60" s="372"/>
      <c r="D60" s="372"/>
      <c r="E60" s="372"/>
      <c r="F60" s="372"/>
      <c r="G60" s="372"/>
      <c r="H60" s="372"/>
      <c r="I60" s="161">
        <f>SUM(I61:I63)</f>
        <v>0</v>
      </c>
      <c r="J60" s="92"/>
      <c r="K60" s="73"/>
      <c r="L60" s="73"/>
      <c r="M60" s="73"/>
      <c r="N60" s="73"/>
      <c r="O60" s="73"/>
      <c r="P60" s="73"/>
      <c r="Q60" s="73"/>
      <c r="R60" s="73"/>
      <c r="S60" s="73"/>
      <c r="T60" s="73"/>
      <c r="U60" s="73"/>
      <c r="V60" s="73"/>
    </row>
    <row r="61" spans="1:22" s="71" customFormat="1" x14ac:dyDescent="0.25">
      <c r="A61" s="23"/>
      <c r="B61" s="157"/>
      <c r="C61" s="636"/>
      <c r="D61" s="626"/>
      <c r="E61" s="79"/>
      <c r="F61" s="128"/>
      <c r="G61" s="79"/>
      <c r="H61" s="79"/>
      <c r="I61" s="83"/>
      <c r="J61" s="90"/>
      <c r="K61" s="73"/>
      <c r="L61" s="73"/>
      <c r="M61" s="73"/>
      <c r="N61" s="73"/>
      <c r="O61" s="73"/>
      <c r="P61" s="73"/>
      <c r="Q61" s="73"/>
      <c r="R61" s="73"/>
      <c r="S61" s="73"/>
      <c r="T61" s="73"/>
      <c r="U61" s="73"/>
      <c r="V61" s="73"/>
    </row>
    <row r="62" spans="1:22" s="71" customFormat="1" x14ac:dyDescent="0.25">
      <c r="A62" s="23"/>
      <c r="B62" s="38"/>
      <c r="C62" s="38"/>
      <c r="D62" s="38"/>
      <c r="E62" s="38"/>
      <c r="F62" s="38"/>
      <c r="G62" s="38"/>
      <c r="H62" s="38"/>
      <c r="I62" s="82"/>
      <c r="J62" s="93"/>
      <c r="K62" s="73"/>
      <c r="L62" s="73"/>
      <c r="M62" s="73"/>
      <c r="N62" s="73"/>
      <c r="O62" s="73"/>
      <c r="P62" s="73"/>
      <c r="Q62" s="73"/>
      <c r="R62" s="73"/>
      <c r="S62" s="73"/>
      <c r="T62" s="73"/>
      <c r="U62" s="73"/>
      <c r="V62" s="73"/>
    </row>
    <row r="63" spans="1:22" s="5" customFormat="1" ht="21" x14ac:dyDescent="0.35">
      <c r="A63" s="28"/>
      <c r="B63" s="40" t="s">
        <v>15</v>
      </c>
      <c r="C63" s="40"/>
      <c r="D63" s="40"/>
      <c r="E63" s="40"/>
      <c r="F63" s="40"/>
      <c r="G63" s="40"/>
      <c r="H63" s="40"/>
      <c r="I63" s="66"/>
      <c r="J63" s="95"/>
      <c r="K63" s="77"/>
      <c r="L63" s="77"/>
      <c r="M63" s="77"/>
      <c r="N63" s="77"/>
      <c r="O63" s="77"/>
      <c r="P63" s="77"/>
      <c r="Q63" s="77"/>
      <c r="R63" s="77"/>
      <c r="S63" s="77"/>
      <c r="T63" s="77"/>
      <c r="U63" s="77"/>
      <c r="V63" s="77"/>
    </row>
    <row r="64" spans="1:22" s="15" customFormat="1" ht="18.75" x14ac:dyDescent="0.3">
      <c r="A64" s="23"/>
      <c r="B64" s="115" t="s">
        <v>65</v>
      </c>
      <c r="C64" s="372"/>
      <c r="D64" s="372"/>
      <c r="E64" s="372"/>
      <c r="F64" s="372"/>
      <c r="G64" s="372"/>
      <c r="H64" s="372"/>
      <c r="I64" s="162">
        <f>SUM(I65:I72)</f>
        <v>0</v>
      </c>
      <c r="J64" s="92"/>
      <c r="K64" s="73"/>
      <c r="L64" s="73"/>
      <c r="M64" s="73"/>
      <c r="N64" s="73"/>
      <c r="O64" s="73"/>
      <c r="P64" s="73"/>
      <c r="Q64" s="73"/>
      <c r="R64" s="73"/>
      <c r="S64" s="73"/>
      <c r="T64" s="73"/>
      <c r="U64" s="73"/>
      <c r="V64" s="73"/>
    </row>
    <row r="65" spans="1:22" s="71" customFormat="1" x14ac:dyDescent="0.25">
      <c r="A65" s="23"/>
      <c r="B65" s="79"/>
      <c r="C65" s="619"/>
      <c r="D65" s="620"/>
      <c r="E65" s="38"/>
      <c r="F65" s="79"/>
      <c r="G65" s="79"/>
      <c r="H65" s="79"/>
      <c r="I65" s="65"/>
      <c r="J65" s="90"/>
      <c r="K65" s="73"/>
      <c r="L65" s="73"/>
      <c r="M65" s="73"/>
      <c r="N65" s="73"/>
      <c r="O65" s="73"/>
      <c r="P65" s="73"/>
      <c r="Q65" s="73"/>
      <c r="R65" s="73"/>
      <c r="S65" s="73"/>
      <c r="T65" s="73"/>
      <c r="U65" s="73"/>
      <c r="V65" s="73"/>
    </row>
    <row r="66" spans="1:22" s="71" customFormat="1" x14ac:dyDescent="0.25">
      <c r="A66" s="23"/>
      <c r="B66" s="79"/>
      <c r="C66" s="619"/>
      <c r="D66" s="620"/>
      <c r="E66" s="38"/>
      <c r="F66" s="79"/>
      <c r="G66" s="79"/>
      <c r="H66" s="79"/>
      <c r="I66" s="65"/>
      <c r="J66" s="90"/>
      <c r="K66" s="73"/>
      <c r="L66" s="73"/>
      <c r="M66" s="73"/>
      <c r="N66" s="73"/>
      <c r="O66" s="73"/>
      <c r="P66" s="73"/>
      <c r="Q66" s="73"/>
      <c r="R66" s="73"/>
      <c r="S66" s="73"/>
      <c r="T66" s="73"/>
      <c r="U66" s="73"/>
      <c r="V66" s="73"/>
    </row>
    <row r="67" spans="1:22" s="71" customFormat="1" x14ac:dyDescent="0.25">
      <c r="A67" s="23"/>
      <c r="B67" s="79"/>
      <c r="C67" s="619"/>
      <c r="D67" s="620"/>
      <c r="E67" s="38"/>
      <c r="F67" s="79"/>
      <c r="G67" s="79"/>
      <c r="H67" s="79"/>
      <c r="I67" s="65"/>
      <c r="J67" s="90"/>
      <c r="K67" s="73"/>
      <c r="L67" s="73"/>
      <c r="M67" s="73"/>
      <c r="N67" s="73"/>
      <c r="O67" s="73"/>
      <c r="P67" s="73"/>
      <c r="Q67" s="73"/>
      <c r="R67" s="73"/>
      <c r="S67" s="73"/>
      <c r="T67" s="73"/>
      <c r="U67" s="73"/>
      <c r="V67" s="73"/>
    </row>
    <row r="68" spans="1:22" s="71" customFormat="1" x14ac:dyDescent="0.25">
      <c r="A68" s="23"/>
      <c r="B68" s="79"/>
      <c r="C68" s="619"/>
      <c r="D68" s="620"/>
      <c r="E68" s="38"/>
      <c r="F68" s="79"/>
      <c r="G68" s="79"/>
      <c r="H68" s="79"/>
      <c r="I68" s="65"/>
      <c r="J68" s="90"/>
      <c r="K68" s="73"/>
      <c r="L68" s="73"/>
      <c r="M68" s="73"/>
      <c r="N68" s="73"/>
      <c r="O68" s="73"/>
      <c r="P68" s="73"/>
      <c r="Q68" s="73"/>
      <c r="R68" s="73"/>
      <c r="S68" s="73"/>
      <c r="T68" s="73"/>
      <c r="U68" s="73"/>
      <c r="V68" s="73"/>
    </row>
    <row r="69" spans="1:22" s="71" customFormat="1" x14ac:dyDescent="0.25">
      <c r="A69" s="23"/>
      <c r="B69" s="79"/>
      <c r="C69" s="619"/>
      <c r="D69" s="620"/>
      <c r="E69" s="38"/>
      <c r="F69" s="79"/>
      <c r="G69" s="79"/>
      <c r="H69" s="79"/>
      <c r="I69" s="65"/>
      <c r="J69" s="90"/>
      <c r="K69" s="73"/>
      <c r="L69" s="73"/>
      <c r="M69" s="73"/>
      <c r="N69" s="73"/>
      <c r="O69" s="73"/>
      <c r="P69" s="73"/>
      <c r="Q69" s="73"/>
      <c r="R69" s="73"/>
      <c r="S69" s="73"/>
      <c r="T69" s="73"/>
      <c r="U69" s="73"/>
      <c r="V69" s="73"/>
    </row>
    <row r="70" spans="1:22" s="71" customFormat="1" x14ac:dyDescent="0.25">
      <c r="A70" s="23"/>
      <c r="B70" s="79"/>
      <c r="C70" s="619"/>
      <c r="D70" s="620"/>
      <c r="E70" s="38"/>
      <c r="F70" s="79"/>
      <c r="G70" s="79"/>
      <c r="H70" s="79"/>
      <c r="I70" s="65"/>
      <c r="J70" s="90"/>
      <c r="K70" s="73"/>
      <c r="L70" s="73"/>
      <c r="M70" s="73"/>
      <c r="N70" s="73"/>
      <c r="O70" s="73"/>
      <c r="P70" s="73"/>
      <c r="Q70" s="73"/>
      <c r="R70" s="73"/>
      <c r="S70" s="73"/>
      <c r="T70" s="73"/>
      <c r="U70" s="73"/>
      <c r="V70" s="73"/>
    </row>
    <row r="71" spans="1:22" s="71" customFormat="1" x14ac:dyDescent="0.25">
      <c r="A71" s="23"/>
      <c r="B71" s="79"/>
      <c r="C71" s="619"/>
      <c r="D71" s="620"/>
      <c r="E71" s="38"/>
      <c r="F71" s="79"/>
      <c r="G71" s="79"/>
      <c r="H71" s="79"/>
      <c r="I71" s="65"/>
      <c r="J71" s="90"/>
      <c r="K71" s="73"/>
      <c r="L71" s="73"/>
      <c r="M71" s="73"/>
      <c r="N71" s="73"/>
      <c r="O71" s="73"/>
      <c r="P71" s="73"/>
      <c r="Q71" s="73"/>
      <c r="R71" s="73"/>
      <c r="S71" s="73"/>
      <c r="T71" s="73"/>
      <c r="U71" s="73"/>
      <c r="V71" s="73"/>
    </row>
    <row r="72" spans="1:22" s="71" customFormat="1" x14ac:dyDescent="0.25">
      <c r="A72" s="23"/>
      <c r="B72" s="79"/>
      <c r="C72" s="619"/>
      <c r="D72" s="620"/>
      <c r="E72" s="38"/>
      <c r="F72" s="79"/>
      <c r="G72" s="79"/>
      <c r="H72" s="79"/>
      <c r="I72" s="65"/>
      <c r="J72" s="90"/>
      <c r="K72" s="73"/>
      <c r="L72" s="73"/>
      <c r="M72" s="73"/>
      <c r="N72" s="73"/>
      <c r="O72" s="73"/>
      <c r="P72" s="73"/>
      <c r="Q72" s="73"/>
      <c r="R72" s="73"/>
      <c r="S72" s="73"/>
      <c r="T72" s="73"/>
      <c r="U72" s="73"/>
      <c r="V72" s="73"/>
    </row>
    <row r="73" spans="1:22" s="71" customFormat="1" x14ac:dyDescent="0.25">
      <c r="A73" s="23"/>
      <c r="B73" s="38"/>
      <c r="C73" s="38"/>
      <c r="D73" s="38"/>
      <c r="E73" s="38"/>
      <c r="F73" s="38"/>
      <c r="G73" s="38"/>
      <c r="H73" s="38"/>
      <c r="I73" s="65"/>
      <c r="J73" s="93"/>
      <c r="K73" s="73"/>
      <c r="L73" s="73"/>
      <c r="M73" s="73"/>
      <c r="N73" s="73"/>
      <c r="O73" s="73"/>
      <c r="P73" s="73"/>
      <c r="Q73" s="73"/>
      <c r="R73" s="73"/>
      <c r="S73" s="73"/>
      <c r="T73" s="73"/>
      <c r="U73" s="73"/>
      <c r="V73" s="73"/>
    </row>
    <row r="74" spans="1:22" s="71" customFormat="1" x14ac:dyDescent="0.25">
      <c r="A74" s="23"/>
      <c r="B74" s="38"/>
      <c r="C74" s="38"/>
      <c r="D74" s="38"/>
      <c r="E74" s="38"/>
      <c r="F74" s="38"/>
      <c r="G74" s="38"/>
      <c r="H74" s="38"/>
      <c r="I74" s="65"/>
      <c r="J74" s="93"/>
      <c r="K74" s="73"/>
      <c r="L74" s="73"/>
      <c r="M74" s="73"/>
      <c r="N74" s="73"/>
      <c r="O74" s="73"/>
      <c r="P74" s="73"/>
      <c r="Q74" s="73"/>
      <c r="R74" s="73"/>
      <c r="S74" s="73"/>
      <c r="T74" s="73"/>
      <c r="U74" s="73"/>
      <c r="V74" s="73"/>
    </row>
    <row r="75" spans="1:22" s="5" customFormat="1" ht="21" x14ac:dyDescent="0.35">
      <c r="A75" s="28"/>
      <c r="B75" s="40" t="s">
        <v>10</v>
      </c>
      <c r="C75" s="40"/>
      <c r="D75" s="40"/>
      <c r="E75" s="40"/>
      <c r="F75" s="40"/>
      <c r="G75" s="40"/>
      <c r="H75" s="40"/>
      <c r="I75" s="66"/>
      <c r="J75" s="95"/>
      <c r="K75" s="77"/>
      <c r="L75" s="77"/>
      <c r="M75" s="77"/>
      <c r="N75" s="77"/>
      <c r="O75" s="77"/>
      <c r="P75" s="77"/>
      <c r="Q75" s="77"/>
      <c r="R75" s="77"/>
      <c r="S75" s="77"/>
      <c r="T75" s="77"/>
      <c r="U75" s="77"/>
      <c r="V75" s="77"/>
    </row>
    <row r="76" spans="1:22" ht="18.75" x14ac:dyDescent="0.3">
      <c r="A76" s="23"/>
      <c r="B76" s="115" t="s">
        <v>13</v>
      </c>
      <c r="C76" s="372"/>
      <c r="D76" s="372"/>
      <c r="E76" s="372"/>
      <c r="F76" s="372"/>
      <c r="G76" s="372"/>
      <c r="H76" s="372"/>
      <c r="I76" s="162">
        <f>SUM(I77:I79)</f>
        <v>0</v>
      </c>
      <c r="J76" s="92"/>
      <c r="K76" s="73"/>
      <c r="L76" s="73"/>
      <c r="M76" s="73"/>
      <c r="N76" s="73"/>
      <c r="O76" s="73"/>
      <c r="P76" s="73"/>
      <c r="Q76" s="73"/>
      <c r="R76" s="73"/>
      <c r="S76" s="73"/>
      <c r="T76" s="73"/>
      <c r="U76" s="73"/>
      <c r="V76" s="73"/>
    </row>
    <row r="77" spans="1:22" x14ac:dyDescent="0.25">
      <c r="A77" s="23"/>
      <c r="B77" s="79"/>
      <c r="C77" s="622"/>
      <c r="D77" s="623"/>
      <c r="E77" s="79"/>
      <c r="F77" s="79"/>
      <c r="G77" s="79"/>
      <c r="H77" s="79"/>
      <c r="I77" s="63"/>
      <c r="J77" s="90"/>
      <c r="K77" s="73"/>
      <c r="L77" s="73"/>
      <c r="M77" s="73"/>
      <c r="N77" s="73"/>
      <c r="O77" s="73"/>
      <c r="P77" s="73"/>
      <c r="Q77" s="73"/>
      <c r="R77" s="73"/>
      <c r="S77" s="73"/>
      <c r="T77" s="73"/>
      <c r="U77" s="73"/>
      <c r="V77" s="73"/>
    </row>
    <row r="78" spans="1:22" x14ac:dyDescent="0.25">
      <c r="A78" s="23"/>
      <c r="B78" s="79"/>
      <c r="C78" s="619"/>
      <c r="D78" s="621"/>
      <c r="E78" s="79"/>
      <c r="F78" s="79"/>
      <c r="G78" s="79"/>
      <c r="H78" s="79"/>
      <c r="I78" s="63"/>
      <c r="J78" s="90"/>
      <c r="K78" s="73"/>
      <c r="L78" s="73"/>
      <c r="M78" s="73"/>
      <c r="N78" s="73"/>
      <c r="O78" s="73"/>
      <c r="P78" s="73"/>
      <c r="Q78" s="73"/>
      <c r="R78" s="73"/>
      <c r="S78" s="73"/>
      <c r="T78" s="73"/>
      <c r="U78" s="73"/>
      <c r="V78" s="73"/>
    </row>
    <row r="79" spans="1:22" x14ac:dyDescent="0.25">
      <c r="A79" s="23"/>
      <c r="B79" s="35"/>
      <c r="C79" s="35"/>
      <c r="D79" s="35"/>
      <c r="E79" s="35"/>
      <c r="F79" s="35"/>
      <c r="G79" s="35"/>
      <c r="H79" s="35"/>
      <c r="I79" s="63"/>
      <c r="J79" s="91"/>
      <c r="K79" s="73"/>
      <c r="L79" s="73"/>
      <c r="M79" s="73"/>
      <c r="N79" s="73"/>
      <c r="O79" s="73"/>
      <c r="P79" s="73"/>
      <c r="Q79" s="73"/>
      <c r="R79" s="73"/>
      <c r="S79" s="73"/>
      <c r="T79" s="73"/>
      <c r="U79" s="73"/>
      <c r="V79" s="73"/>
    </row>
    <row r="80" spans="1:22" s="5" customFormat="1" ht="21" x14ac:dyDescent="0.35">
      <c r="A80" s="28"/>
      <c r="B80" s="40" t="s">
        <v>11</v>
      </c>
      <c r="C80" s="40"/>
      <c r="D80" s="40"/>
      <c r="E80" s="40"/>
      <c r="F80" s="40"/>
      <c r="G80" s="40"/>
      <c r="H80" s="40"/>
      <c r="I80" s="66"/>
      <c r="J80" s="95"/>
      <c r="K80" s="77"/>
      <c r="L80" s="77"/>
      <c r="M80" s="77"/>
      <c r="N80" s="77"/>
      <c r="O80" s="77"/>
      <c r="P80" s="77"/>
      <c r="Q80" s="77"/>
      <c r="R80" s="77"/>
      <c r="S80" s="77"/>
      <c r="T80" s="77"/>
      <c r="U80" s="77"/>
      <c r="V80" s="77"/>
    </row>
    <row r="81" spans="1:22" s="18" customFormat="1" ht="18.75" x14ac:dyDescent="0.3">
      <c r="A81" s="29"/>
      <c r="B81" s="111" t="s">
        <v>17</v>
      </c>
      <c r="C81" s="41"/>
      <c r="D81" s="41"/>
      <c r="E81" s="41"/>
      <c r="F81" s="41"/>
      <c r="G81" s="41"/>
      <c r="H81" s="41"/>
      <c r="I81" s="162">
        <f>SUM(I82:I84)</f>
        <v>0</v>
      </c>
      <c r="J81" s="90"/>
      <c r="K81" s="32"/>
      <c r="L81" s="32"/>
      <c r="M81" s="32"/>
      <c r="N81" s="32"/>
      <c r="O81" s="32"/>
      <c r="P81" s="32"/>
      <c r="Q81" s="32"/>
      <c r="R81" s="32"/>
      <c r="S81" s="32"/>
      <c r="T81" s="32"/>
      <c r="U81" s="32"/>
      <c r="V81" s="32"/>
    </row>
    <row r="82" spans="1:22" s="18" customFormat="1" x14ac:dyDescent="0.25">
      <c r="A82" s="29"/>
      <c r="B82" s="117"/>
      <c r="C82" s="616"/>
      <c r="D82" s="617"/>
      <c r="E82" s="118"/>
      <c r="F82" s="117"/>
      <c r="G82" s="117"/>
      <c r="H82" s="117"/>
      <c r="I82" s="67"/>
      <c r="J82" s="90"/>
      <c r="K82" s="32"/>
      <c r="L82" s="32"/>
      <c r="M82" s="32"/>
      <c r="N82" s="32"/>
      <c r="O82" s="32"/>
      <c r="P82" s="32"/>
      <c r="Q82" s="32"/>
      <c r="R82" s="32"/>
      <c r="S82" s="32"/>
      <c r="T82" s="32"/>
      <c r="U82" s="32"/>
      <c r="V82" s="32"/>
    </row>
    <row r="83" spans="1:22" s="18" customFormat="1" x14ac:dyDescent="0.25">
      <c r="A83" s="29"/>
      <c r="B83" s="117"/>
      <c r="C83" s="369"/>
      <c r="D83" s="368"/>
      <c r="E83" s="118"/>
      <c r="F83" s="117"/>
      <c r="G83" s="117"/>
      <c r="H83" s="117"/>
      <c r="I83" s="67"/>
      <c r="J83" s="90"/>
      <c r="K83" s="32"/>
      <c r="L83" s="32"/>
      <c r="M83" s="32"/>
      <c r="N83" s="32"/>
      <c r="O83" s="32"/>
      <c r="P83" s="32"/>
      <c r="Q83" s="32"/>
      <c r="R83" s="32"/>
      <c r="S83" s="32"/>
      <c r="T83" s="32"/>
      <c r="U83" s="32"/>
      <c r="V83" s="32"/>
    </row>
    <row r="84" spans="1:22" s="18" customFormat="1" x14ac:dyDescent="0.25">
      <c r="A84" s="29"/>
      <c r="B84" s="117"/>
      <c r="C84" s="369"/>
      <c r="D84" s="368"/>
      <c r="E84" s="118"/>
      <c r="F84" s="117"/>
      <c r="G84" s="117"/>
      <c r="H84" s="117"/>
      <c r="I84" s="67"/>
      <c r="J84" s="90"/>
      <c r="K84" s="32"/>
      <c r="L84" s="32"/>
      <c r="M84" s="32"/>
      <c r="N84" s="32"/>
      <c r="O84" s="32"/>
      <c r="P84" s="32"/>
      <c r="Q84" s="32"/>
      <c r="R84" s="32"/>
      <c r="S84" s="32"/>
      <c r="T84" s="32"/>
      <c r="U84" s="32"/>
      <c r="V84" s="32"/>
    </row>
    <row r="85" spans="1:22" s="18" customFormat="1" ht="18.75" x14ac:dyDescent="0.3">
      <c r="A85" s="29"/>
      <c r="B85" s="112" t="s">
        <v>330</v>
      </c>
      <c r="C85" s="113"/>
      <c r="D85" s="113"/>
      <c r="E85" s="113"/>
      <c r="F85" s="113"/>
      <c r="G85" s="113"/>
      <c r="H85" s="113"/>
      <c r="I85" s="162">
        <f>SUM(I86:I99)</f>
        <v>0</v>
      </c>
      <c r="J85" s="90"/>
      <c r="K85" s="32"/>
      <c r="L85" s="32"/>
      <c r="M85" s="32"/>
      <c r="N85" s="32"/>
      <c r="O85" s="32"/>
      <c r="P85" s="32"/>
      <c r="Q85" s="32"/>
      <c r="R85" s="32"/>
      <c r="S85" s="32"/>
      <c r="T85" s="32"/>
      <c r="U85" s="32"/>
      <c r="V85" s="32"/>
    </row>
    <row r="86" spans="1:22" s="18" customFormat="1" x14ac:dyDescent="0.25">
      <c r="A86" s="29"/>
      <c r="B86" s="117"/>
      <c r="C86" s="618"/>
      <c r="D86" s="617"/>
      <c r="E86" s="118"/>
      <c r="F86" s="117"/>
      <c r="G86" s="117"/>
      <c r="H86" s="42"/>
      <c r="I86" s="114"/>
      <c r="J86" s="90"/>
      <c r="K86" s="32"/>
      <c r="L86" s="32"/>
      <c r="M86" s="32"/>
      <c r="N86" s="32"/>
      <c r="O86" s="32"/>
      <c r="P86" s="32"/>
      <c r="Q86" s="32"/>
      <c r="R86" s="32"/>
      <c r="S86" s="32"/>
      <c r="T86" s="32"/>
      <c r="U86" s="32"/>
      <c r="V86" s="32"/>
    </row>
    <row r="87" spans="1:22" s="18" customFormat="1" x14ac:dyDescent="0.25">
      <c r="A87" s="29"/>
      <c r="B87" s="117"/>
      <c r="C87" s="618"/>
      <c r="D87" s="617"/>
      <c r="E87" s="118"/>
      <c r="F87" s="117"/>
      <c r="G87" s="117"/>
      <c r="H87" s="42"/>
      <c r="I87" s="114"/>
      <c r="J87" s="90"/>
      <c r="K87" s="32"/>
      <c r="L87" s="32"/>
      <c r="M87" s="32"/>
      <c r="N87" s="32"/>
      <c r="O87" s="32"/>
      <c r="P87" s="32"/>
      <c r="Q87" s="32"/>
      <c r="R87" s="32"/>
      <c r="S87" s="32"/>
      <c r="T87" s="32"/>
      <c r="U87" s="32"/>
      <c r="V87" s="32"/>
    </row>
    <row r="88" spans="1:22" s="18" customFormat="1" x14ac:dyDescent="0.25">
      <c r="A88" s="29"/>
      <c r="B88" s="117"/>
      <c r="C88" s="618"/>
      <c r="D88" s="617"/>
      <c r="E88" s="118"/>
      <c r="F88" s="117"/>
      <c r="G88" s="117"/>
      <c r="H88" s="42"/>
      <c r="I88" s="114"/>
      <c r="J88" s="90"/>
      <c r="K88" s="32"/>
      <c r="L88" s="32"/>
      <c r="M88" s="32"/>
      <c r="N88" s="32"/>
      <c r="O88" s="32"/>
      <c r="P88" s="32"/>
      <c r="Q88" s="32"/>
      <c r="R88" s="32"/>
      <c r="S88" s="32"/>
      <c r="T88" s="32"/>
      <c r="U88" s="32"/>
      <c r="V88" s="32"/>
    </row>
    <row r="89" spans="1:22" s="18" customFormat="1" x14ac:dyDescent="0.25">
      <c r="A89" s="29"/>
      <c r="B89" s="117"/>
      <c r="C89" s="618"/>
      <c r="D89" s="617"/>
      <c r="E89" s="118"/>
      <c r="F89" s="117"/>
      <c r="G89" s="117"/>
      <c r="H89" s="42"/>
      <c r="I89" s="114"/>
      <c r="J89" s="90"/>
      <c r="K89" s="32"/>
      <c r="L89" s="32"/>
      <c r="M89" s="32"/>
      <c r="N89" s="32"/>
      <c r="O89" s="32"/>
      <c r="P89" s="32"/>
      <c r="Q89" s="32"/>
      <c r="R89" s="32"/>
      <c r="S89" s="32"/>
      <c r="T89" s="32"/>
      <c r="U89" s="32"/>
      <c r="V89" s="32"/>
    </row>
    <row r="90" spans="1:22" s="18" customFormat="1" x14ac:dyDescent="0.25">
      <c r="A90" s="29"/>
      <c r="B90" s="117"/>
      <c r="C90" s="618"/>
      <c r="D90" s="617"/>
      <c r="E90" s="118"/>
      <c r="F90" s="117"/>
      <c r="G90" s="117"/>
      <c r="H90" s="42"/>
      <c r="I90" s="114"/>
      <c r="J90" s="90"/>
      <c r="K90" s="32"/>
      <c r="L90" s="32"/>
      <c r="M90" s="32"/>
      <c r="N90" s="32"/>
      <c r="O90" s="32"/>
      <c r="P90" s="32"/>
      <c r="Q90" s="32"/>
      <c r="R90" s="32"/>
      <c r="S90" s="32"/>
      <c r="T90" s="32"/>
      <c r="U90" s="32"/>
      <c r="V90" s="32"/>
    </row>
    <row r="91" spans="1:22" s="18" customFormat="1" x14ac:dyDescent="0.25">
      <c r="A91" s="29"/>
      <c r="B91" s="120"/>
      <c r="C91" s="618"/>
      <c r="D91" s="617"/>
      <c r="E91" s="118"/>
      <c r="F91" s="117"/>
      <c r="G91" s="117"/>
      <c r="H91" s="42"/>
      <c r="I91" s="114"/>
      <c r="J91" s="90"/>
      <c r="K91" s="32"/>
      <c r="L91" s="32"/>
      <c r="M91" s="32"/>
      <c r="N91" s="32"/>
      <c r="O91" s="32"/>
      <c r="P91" s="32"/>
      <c r="Q91" s="32"/>
      <c r="R91" s="32"/>
      <c r="S91" s="32"/>
      <c r="T91" s="32"/>
      <c r="U91" s="32"/>
      <c r="V91" s="32"/>
    </row>
    <row r="92" spans="1:22" s="18" customFormat="1" x14ac:dyDescent="0.25">
      <c r="A92" s="29"/>
      <c r="B92" s="117"/>
      <c r="C92" s="618"/>
      <c r="D92" s="617"/>
      <c r="E92" s="118"/>
      <c r="F92" s="117"/>
      <c r="G92" s="117"/>
      <c r="H92" s="42"/>
      <c r="I92" s="114"/>
      <c r="J92" s="90"/>
      <c r="K92" s="32"/>
      <c r="L92" s="32"/>
      <c r="M92" s="32"/>
      <c r="N92" s="32"/>
      <c r="O92" s="32"/>
      <c r="P92" s="32"/>
      <c r="Q92" s="32"/>
      <c r="R92" s="32"/>
      <c r="S92" s="32"/>
      <c r="T92" s="32"/>
      <c r="U92" s="32"/>
      <c r="V92" s="32"/>
    </row>
    <row r="93" spans="1:22" s="18" customFormat="1" x14ac:dyDescent="0.25">
      <c r="A93" s="29"/>
      <c r="B93" s="117"/>
      <c r="C93" s="618"/>
      <c r="D93" s="617"/>
      <c r="E93" s="118"/>
      <c r="F93" s="117"/>
      <c r="G93" s="117"/>
      <c r="H93" s="42"/>
      <c r="I93" s="114"/>
      <c r="J93" s="90"/>
      <c r="K93" s="32"/>
      <c r="L93" s="32"/>
      <c r="M93" s="32"/>
      <c r="N93" s="32"/>
      <c r="O93" s="32"/>
      <c r="P93" s="32"/>
      <c r="Q93" s="32"/>
      <c r="R93" s="32"/>
      <c r="S93" s="32"/>
      <c r="T93" s="32"/>
      <c r="U93" s="32"/>
      <c r="V93" s="32"/>
    </row>
    <row r="94" spans="1:22" s="18" customFormat="1" x14ac:dyDescent="0.25">
      <c r="A94" s="29"/>
      <c r="B94" s="117"/>
      <c r="C94" s="618"/>
      <c r="D94" s="617"/>
      <c r="E94" s="118"/>
      <c r="F94" s="117"/>
      <c r="G94" s="117"/>
      <c r="H94" s="42"/>
      <c r="I94" s="114"/>
      <c r="J94" s="90"/>
      <c r="K94" s="32"/>
      <c r="L94" s="32"/>
      <c r="M94" s="32"/>
      <c r="N94" s="32"/>
      <c r="O94" s="32"/>
      <c r="P94" s="32"/>
      <c r="Q94" s="32"/>
      <c r="R94" s="32"/>
      <c r="S94" s="32"/>
      <c r="T94" s="32"/>
      <c r="U94" s="32"/>
      <c r="V94" s="32"/>
    </row>
    <row r="95" spans="1:22" s="18" customFormat="1" x14ac:dyDescent="0.25">
      <c r="A95" s="29"/>
      <c r="B95" s="117"/>
      <c r="C95" s="616"/>
      <c r="D95" s="617"/>
      <c r="E95" s="118"/>
      <c r="F95" s="117"/>
      <c r="G95" s="117"/>
      <c r="H95" s="42"/>
      <c r="I95" s="114"/>
      <c r="J95" s="90"/>
      <c r="K95" s="32"/>
      <c r="L95" s="32"/>
      <c r="M95" s="32"/>
      <c r="N95" s="32"/>
      <c r="O95" s="32"/>
      <c r="P95" s="32"/>
      <c r="Q95" s="32"/>
      <c r="R95" s="32"/>
      <c r="S95" s="32"/>
      <c r="T95" s="32"/>
      <c r="U95" s="32"/>
      <c r="V95" s="32"/>
    </row>
    <row r="96" spans="1:22" s="18" customFormat="1" x14ac:dyDescent="0.25">
      <c r="A96" s="29"/>
      <c r="B96" s="117"/>
      <c r="C96" s="616"/>
      <c r="D96" s="617"/>
      <c r="E96" s="118"/>
      <c r="F96" s="117"/>
      <c r="G96" s="117"/>
      <c r="H96" s="42"/>
      <c r="I96" s="114"/>
      <c r="J96" s="90"/>
      <c r="K96" s="32"/>
      <c r="L96" s="32"/>
      <c r="M96" s="32"/>
      <c r="N96" s="32"/>
      <c r="O96" s="32"/>
      <c r="P96" s="32"/>
      <c r="Q96" s="32"/>
      <c r="R96" s="32"/>
      <c r="S96" s="32"/>
      <c r="T96" s="32"/>
      <c r="U96" s="32"/>
      <c r="V96" s="32"/>
    </row>
    <row r="97" spans="1:22" s="18" customFormat="1" x14ac:dyDescent="0.25">
      <c r="A97" s="29"/>
      <c r="B97" s="117"/>
      <c r="C97" s="616"/>
      <c r="D97" s="617"/>
      <c r="E97" s="118"/>
      <c r="F97" s="117"/>
      <c r="G97" s="117"/>
      <c r="H97" s="42"/>
      <c r="I97" s="114"/>
      <c r="J97" s="90"/>
      <c r="K97" s="32"/>
      <c r="L97" s="32"/>
      <c r="M97" s="32"/>
      <c r="N97" s="32"/>
      <c r="O97" s="32"/>
      <c r="P97" s="32"/>
      <c r="Q97" s="32"/>
      <c r="R97" s="32"/>
      <c r="S97" s="32"/>
      <c r="T97" s="32"/>
      <c r="U97" s="32"/>
      <c r="V97" s="32"/>
    </row>
    <row r="98" spans="1:22" s="18" customFormat="1" x14ac:dyDescent="0.25">
      <c r="A98" s="29"/>
      <c r="B98" s="117"/>
      <c r="C98" s="118"/>
      <c r="D98" s="118"/>
      <c r="E98" s="118"/>
      <c r="F98" s="118"/>
      <c r="G98" s="118"/>
      <c r="H98" s="41"/>
      <c r="I98" s="67"/>
      <c r="J98" s="90"/>
      <c r="K98" s="32"/>
      <c r="L98" s="32"/>
      <c r="M98" s="32"/>
      <c r="N98" s="32"/>
      <c r="O98" s="32"/>
      <c r="P98" s="32"/>
      <c r="Q98" s="32"/>
      <c r="R98" s="32"/>
      <c r="S98" s="32"/>
      <c r="T98" s="32"/>
      <c r="U98" s="32"/>
      <c r="V98" s="32"/>
    </row>
    <row r="99" spans="1:22" s="18" customFormat="1" x14ac:dyDescent="0.25">
      <c r="A99" s="29"/>
      <c r="B99" s="118"/>
      <c r="C99" s="118"/>
      <c r="D99" s="118"/>
      <c r="E99" s="118"/>
      <c r="F99" s="118"/>
      <c r="G99" s="118"/>
      <c r="H99" s="41"/>
      <c r="I99" s="67"/>
      <c r="J99" s="90"/>
      <c r="K99" s="32"/>
      <c r="L99" s="32"/>
      <c r="M99" s="32"/>
      <c r="N99" s="32"/>
      <c r="O99" s="32"/>
      <c r="P99" s="32"/>
      <c r="Q99" s="32"/>
      <c r="R99" s="32"/>
      <c r="S99" s="32"/>
      <c r="T99" s="32"/>
      <c r="U99" s="32"/>
      <c r="V99" s="32"/>
    </row>
    <row r="100" spans="1:22" s="17" customFormat="1" x14ac:dyDescent="0.25">
      <c r="A100" s="29"/>
      <c r="B100" s="119" t="s">
        <v>12</v>
      </c>
      <c r="C100" s="118"/>
      <c r="D100" s="118"/>
      <c r="E100" s="118"/>
      <c r="F100" s="118"/>
      <c r="G100" s="118"/>
      <c r="H100" s="41"/>
      <c r="I100" s="67"/>
      <c r="J100" s="90"/>
      <c r="K100" s="32"/>
      <c r="L100" s="32"/>
      <c r="M100" s="32"/>
      <c r="N100" s="32"/>
      <c r="O100" s="32"/>
      <c r="P100" s="32"/>
      <c r="Q100" s="32"/>
      <c r="R100" s="32"/>
      <c r="S100" s="32"/>
      <c r="T100" s="32"/>
      <c r="U100" s="32"/>
      <c r="V100" s="32"/>
    </row>
    <row r="101" spans="1:22" s="18" customFormat="1" x14ac:dyDescent="0.25">
      <c r="A101" s="29"/>
      <c r="B101" s="111" t="s">
        <v>16</v>
      </c>
      <c r="C101" s="41"/>
      <c r="D101" s="41"/>
      <c r="E101" s="41"/>
      <c r="F101" s="41"/>
      <c r="G101" s="41"/>
      <c r="H101" s="41"/>
      <c r="I101" s="67"/>
      <c r="J101" s="90"/>
      <c r="K101" s="32"/>
      <c r="L101" s="32"/>
      <c r="M101" s="32"/>
      <c r="N101" s="32"/>
      <c r="O101" s="32"/>
      <c r="P101" s="32"/>
      <c r="Q101" s="32"/>
      <c r="R101" s="32"/>
      <c r="S101" s="32"/>
      <c r="T101" s="32"/>
      <c r="U101" s="32"/>
      <c r="V101" s="32"/>
    </row>
    <row r="102" spans="1:22" s="18" customFormat="1" x14ac:dyDescent="0.25">
      <c r="A102" s="29"/>
      <c r="B102" s="41"/>
      <c r="C102" s="41"/>
      <c r="D102" s="41"/>
      <c r="E102" s="41"/>
      <c r="F102" s="41"/>
      <c r="G102" s="41"/>
      <c r="H102" s="41"/>
      <c r="I102" s="67"/>
      <c r="J102" s="96"/>
      <c r="K102" s="32"/>
      <c r="L102" s="32"/>
      <c r="M102" s="32"/>
      <c r="N102" s="32"/>
      <c r="O102" s="32"/>
      <c r="P102" s="32"/>
      <c r="Q102" s="32"/>
      <c r="R102" s="32"/>
      <c r="S102" s="32"/>
      <c r="T102" s="32"/>
      <c r="U102" s="32"/>
      <c r="V102" s="32"/>
    </row>
    <row r="103" spans="1:22" s="18" customFormat="1" x14ac:dyDescent="0.25">
      <c r="A103" s="29"/>
      <c r="B103" s="41"/>
      <c r="C103" s="41"/>
      <c r="D103" s="41"/>
      <c r="E103" s="41"/>
      <c r="F103" s="41"/>
      <c r="G103" s="41"/>
      <c r="H103" s="41"/>
      <c r="I103" s="67"/>
      <c r="J103" s="96"/>
      <c r="K103" s="32"/>
      <c r="L103" s="32"/>
      <c r="M103" s="32"/>
      <c r="N103" s="32"/>
      <c r="O103" s="32"/>
      <c r="P103" s="32"/>
      <c r="Q103" s="32"/>
      <c r="R103" s="32"/>
      <c r="S103" s="32"/>
      <c r="T103" s="32"/>
      <c r="U103" s="32"/>
      <c r="V103" s="32"/>
    </row>
    <row r="104" spans="1:22" s="18" customFormat="1" x14ac:dyDescent="0.25">
      <c r="A104" s="29"/>
      <c r="B104" s="111" t="s">
        <v>18</v>
      </c>
      <c r="C104" s="42"/>
      <c r="D104" s="42"/>
      <c r="E104" s="42"/>
      <c r="F104" s="42"/>
      <c r="G104" s="42"/>
      <c r="H104" s="42"/>
      <c r="I104" s="64"/>
      <c r="J104" s="90"/>
      <c r="K104" s="32"/>
      <c r="L104" s="32"/>
      <c r="M104" s="32"/>
      <c r="N104" s="32"/>
      <c r="O104" s="32"/>
      <c r="P104" s="32"/>
      <c r="Q104" s="32"/>
      <c r="R104" s="32"/>
      <c r="S104" s="32"/>
      <c r="T104" s="32"/>
      <c r="U104" s="32"/>
      <c r="V104" s="32"/>
    </row>
    <row r="105" spans="1:22" s="18" customFormat="1" x14ac:dyDescent="0.25">
      <c r="A105" s="29"/>
      <c r="B105" s="42" t="s">
        <v>19</v>
      </c>
      <c r="C105" s="42"/>
      <c r="D105" s="42"/>
      <c r="E105" s="42"/>
      <c r="F105" s="42"/>
      <c r="G105" s="42"/>
      <c r="H105" s="42"/>
      <c r="I105" s="64"/>
      <c r="J105" s="97"/>
      <c r="K105" s="32"/>
      <c r="L105" s="32"/>
      <c r="M105" s="32"/>
      <c r="N105" s="32"/>
      <c r="O105" s="32"/>
      <c r="P105" s="32"/>
      <c r="Q105" s="32"/>
      <c r="R105" s="32"/>
      <c r="S105" s="32"/>
      <c r="T105" s="32"/>
      <c r="U105" s="32"/>
      <c r="V105" s="32"/>
    </row>
    <row r="106" spans="1:22" x14ac:dyDescent="0.25">
      <c r="I106" s="109"/>
      <c r="J106" s="91"/>
      <c r="K106" s="110"/>
      <c r="L106" s="110"/>
      <c r="M106" s="110"/>
      <c r="N106" s="110"/>
      <c r="O106" s="110"/>
      <c r="P106" s="110"/>
      <c r="Q106" s="110"/>
      <c r="R106" s="110"/>
      <c r="S106" s="32"/>
      <c r="T106" s="110"/>
      <c r="U106" s="110"/>
      <c r="V106" s="32"/>
    </row>
    <row r="107" spans="1:22" s="18" customFormat="1" x14ac:dyDescent="0.25">
      <c r="A107" s="29"/>
      <c r="B107" s="41"/>
      <c r="C107" s="41"/>
      <c r="D107" s="41"/>
      <c r="E107" s="41"/>
      <c r="F107" s="41"/>
      <c r="G107" s="41"/>
      <c r="H107" s="41"/>
      <c r="I107" s="67"/>
      <c r="J107" s="96"/>
      <c r="K107" s="32"/>
      <c r="L107" s="32"/>
      <c r="M107" s="32"/>
      <c r="N107" s="32"/>
      <c r="O107" s="32"/>
      <c r="P107" s="32"/>
      <c r="Q107" s="32"/>
      <c r="R107" s="32"/>
      <c r="S107" s="32"/>
      <c r="T107" s="32"/>
      <c r="U107" s="32"/>
      <c r="V107" s="32"/>
    </row>
  </sheetData>
  <mergeCells count="28">
    <mergeCell ref="C94:D94"/>
    <mergeCell ref="C95:D95"/>
    <mergeCell ref="C96:D96"/>
    <mergeCell ref="C97:D97"/>
    <mergeCell ref="C88:D88"/>
    <mergeCell ref="C89:D89"/>
    <mergeCell ref="C90:D90"/>
    <mergeCell ref="C91:D91"/>
    <mergeCell ref="C92:D92"/>
    <mergeCell ref="C93:D93"/>
    <mergeCell ref="C87:D87"/>
    <mergeCell ref="C66:D66"/>
    <mergeCell ref="C67:D67"/>
    <mergeCell ref="C68:D68"/>
    <mergeCell ref="C69:D69"/>
    <mergeCell ref="C70:D70"/>
    <mergeCell ref="C71:D71"/>
    <mergeCell ref="C72:D72"/>
    <mergeCell ref="C77:D77"/>
    <mergeCell ref="C78:D78"/>
    <mergeCell ref="C82:D82"/>
    <mergeCell ref="C86:D86"/>
    <mergeCell ref="C65:D65"/>
    <mergeCell ref="B1:B5"/>
    <mergeCell ref="C1:R1"/>
    <mergeCell ref="C2:D4"/>
    <mergeCell ref="C27:D27"/>
    <mergeCell ref="C61:D61"/>
  </mergeCells>
  <pageMargins left="0.70866141732283472" right="0.70866141732283472" top="0.74803149606299213" bottom="0.74803149606299213" header="0.31496062992125984" footer="0.31496062992125984"/>
  <pageSetup paperSize="9" scale="63" orientation="portrait" r:id="rId1"/>
  <headerFooter>
    <oddHeader>&amp;R&amp;G</oddHeader>
    <oddFooter>&amp;R&amp;P of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96"/>
  <sheetViews>
    <sheetView topLeftCell="Q4" workbookViewId="0">
      <selection activeCell="Q4" sqref="Q4"/>
    </sheetView>
  </sheetViews>
  <sheetFormatPr defaultRowHeight="15" x14ac:dyDescent="0.25"/>
  <cols>
    <col min="1" max="1" width="5.42578125" style="30" customWidth="1"/>
    <col min="2" max="2" width="56.140625" style="19" customWidth="1"/>
    <col min="3" max="3" width="19.7109375" style="19" customWidth="1"/>
    <col min="4" max="5" width="18" style="19" customWidth="1"/>
    <col min="6" max="6" width="52" style="19" hidden="1" customWidth="1"/>
    <col min="7" max="7" width="46.85546875" style="19" hidden="1" customWidth="1"/>
    <col min="8" max="8" width="65" style="19" hidden="1" customWidth="1"/>
    <col min="9" max="9" width="23" style="68" customWidth="1"/>
    <col min="10" max="10" width="17.7109375" style="19" customWidth="1"/>
    <col min="11" max="11" width="21.28515625" style="498" customWidth="1"/>
    <col min="12" max="12" width="22.7109375" style="498" customWidth="1"/>
    <col min="13" max="14" width="25.42578125" style="498" customWidth="1"/>
    <col min="15" max="16" width="23.140625" style="498" customWidth="1"/>
    <col min="17" max="17" width="25.42578125" style="507" customWidth="1"/>
    <col min="18" max="18" width="25.42578125" style="555" customWidth="1"/>
    <col min="19" max="19" width="36.140625" style="452" customWidth="1"/>
    <col min="20" max="20" width="9.140625" style="452"/>
    <col min="21" max="21" width="21.28515625" style="452" customWidth="1"/>
    <col min="22" max="22" width="22.85546875" style="452" customWidth="1"/>
    <col min="23" max="23" width="19.85546875" style="452" customWidth="1"/>
    <col min="24" max="24" width="18.140625" style="452" customWidth="1"/>
    <col min="25" max="25" width="19.42578125" style="452" customWidth="1"/>
    <col min="26" max="26" width="16.85546875" style="452" customWidth="1"/>
    <col min="27" max="27" width="22" style="452" customWidth="1"/>
    <col min="28" max="16384" width="9.140625" style="452"/>
  </cols>
  <sheetData>
    <row r="1" spans="1:27" s="1" customFormat="1" ht="41.25" customHeight="1" x14ac:dyDescent="0.25">
      <c r="A1" s="21"/>
      <c r="B1" s="628" t="s">
        <v>24</v>
      </c>
      <c r="C1" s="624" t="s">
        <v>1221</v>
      </c>
      <c r="D1" s="625"/>
      <c r="E1" s="625"/>
      <c r="F1" s="625"/>
      <c r="G1" s="625"/>
      <c r="H1" s="625"/>
      <c r="I1" s="625"/>
      <c r="J1" s="625"/>
      <c r="K1" s="625"/>
      <c r="L1" s="625"/>
      <c r="M1" s="625"/>
      <c r="N1" s="152"/>
      <c r="O1" s="152"/>
      <c r="P1" s="152"/>
      <c r="Q1" s="500"/>
      <c r="R1" s="551"/>
    </row>
    <row r="2" spans="1:27" s="48" customFormat="1" ht="166.5" customHeight="1" x14ac:dyDescent="0.25">
      <c r="A2" s="22"/>
      <c r="B2" s="628"/>
      <c r="C2" s="630" t="s">
        <v>25</v>
      </c>
      <c r="D2" s="631"/>
      <c r="E2" s="44"/>
      <c r="F2" s="44"/>
      <c r="G2" s="44"/>
      <c r="H2" s="44"/>
      <c r="I2" s="44"/>
      <c r="J2" s="54"/>
      <c r="K2" s="508" t="s">
        <v>1096</v>
      </c>
      <c r="L2" s="508" t="s">
        <v>2</v>
      </c>
      <c r="M2" s="508" t="s">
        <v>3</v>
      </c>
      <c r="N2" s="508" t="s">
        <v>4</v>
      </c>
      <c r="O2" s="508" t="s">
        <v>5</v>
      </c>
      <c r="P2" s="508" t="s">
        <v>1104</v>
      </c>
      <c r="Q2" s="509" t="s">
        <v>1</v>
      </c>
      <c r="R2" s="552" t="s">
        <v>444</v>
      </c>
      <c r="S2" s="493" t="s">
        <v>1125</v>
      </c>
    </row>
    <row r="3" spans="1:27" ht="37.5" customHeight="1" x14ac:dyDescent="0.25">
      <c r="A3" s="460"/>
      <c r="B3" s="629"/>
      <c r="C3" s="632"/>
      <c r="D3" s="633"/>
      <c r="E3" s="45"/>
      <c r="F3" s="45"/>
      <c r="G3" s="45"/>
      <c r="H3" s="45"/>
      <c r="I3" s="45"/>
      <c r="J3" s="57" t="s">
        <v>8</v>
      </c>
      <c r="K3" s="494">
        <v>6367264</v>
      </c>
      <c r="L3" s="573">
        <f>7469177-400000</f>
        <v>7069177</v>
      </c>
      <c r="M3" s="553">
        <v>3150000</v>
      </c>
      <c r="N3" s="553">
        <v>1000000</v>
      </c>
      <c r="O3" s="494">
        <v>617159</v>
      </c>
      <c r="P3" s="494">
        <v>175500</v>
      </c>
      <c r="Q3" s="501">
        <f>AA16</f>
        <v>15757068</v>
      </c>
      <c r="R3" s="553"/>
      <c r="S3" s="544"/>
      <c r="W3" s="452" t="s">
        <v>1</v>
      </c>
    </row>
    <row r="4" spans="1:27" ht="37.5" customHeight="1" x14ac:dyDescent="0.25">
      <c r="A4" s="460"/>
      <c r="B4" s="629"/>
      <c r="C4" s="634"/>
      <c r="D4" s="635"/>
      <c r="E4" s="34"/>
      <c r="F4" s="34"/>
      <c r="G4" s="34"/>
      <c r="H4" s="34"/>
      <c r="I4" s="34"/>
      <c r="J4" s="58" t="s">
        <v>14</v>
      </c>
      <c r="K4" s="484">
        <f t="shared" ref="K4:Q4" si="0">SUM(K7:K96)</f>
        <v>6367264</v>
      </c>
      <c r="L4" s="449">
        <f t="shared" si="0"/>
        <v>5883436</v>
      </c>
      <c r="M4" s="449">
        <f t="shared" si="0"/>
        <v>3150000</v>
      </c>
      <c r="N4" s="449">
        <f t="shared" si="0"/>
        <v>1000000</v>
      </c>
      <c r="O4" s="449">
        <f t="shared" si="0"/>
        <v>617159</v>
      </c>
      <c r="P4" s="449">
        <f t="shared" si="0"/>
        <v>175500</v>
      </c>
      <c r="Q4" s="502">
        <f t="shared" si="0"/>
        <v>15757068</v>
      </c>
      <c r="R4" s="449"/>
      <c r="S4" s="544"/>
    </row>
    <row r="5" spans="1:27" s="4" customFormat="1" ht="20.100000000000001" customHeight="1" x14ac:dyDescent="0.25">
      <c r="A5" s="24"/>
      <c r="B5" s="629"/>
      <c r="C5" s="59" t="s">
        <v>20</v>
      </c>
      <c r="D5" s="59" t="s">
        <v>21</v>
      </c>
      <c r="E5" s="59" t="s">
        <v>120</v>
      </c>
      <c r="F5" s="59" t="s">
        <v>22</v>
      </c>
      <c r="G5" s="59" t="s">
        <v>30</v>
      </c>
      <c r="H5" s="59" t="s">
        <v>31</v>
      </c>
      <c r="I5" s="60" t="s">
        <v>23</v>
      </c>
      <c r="J5" s="55"/>
      <c r="K5" s="495">
        <f t="shared" ref="K5:N5" si="1">K3-K4</f>
        <v>0</v>
      </c>
      <c r="L5" s="495">
        <f t="shared" si="1"/>
        <v>1185741</v>
      </c>
      <c r="M5" s="495">
        <f t="shared" si="1"/>
        <v>0</v>
      </c>
      <c r="N5" s="495">
        <f t="shared" si="1"/>
        <v>0</v>
      </c>
      <c r="O5" s="495"/>
      <c r="P5" s="495"/>
      <c r="Q5" s="503">
        <f t="shared" ref="Q5" si="2">Q3-Q4</f>
        <v>0</v>
      </c>
      <c r="R5" s="554"/>
      <c r="S5" s="543"/>
      <c r="V5" s="543"/>
      <c r="W5" s="558" t="s">
        <v>1093</v>
      </c>
      <c r="X5" s="543" t="s">
        <v>1095</v>
      </c>
      <c r="Y5" s="543" t="s">
        <v>1092</v>
      </c>
      <c r="Z5" s="543" t="s">
        <v>1105</v>
      </c>
    </row>
    <row r="6" spans="1:27" s="50" customFormat="1" ht="21" x14ac:dyDescent="0.25">
      <c r="A6" s="49"/>
      <c r="B6" s="51" t="s">
        <v>9</v>
      </c>
      <c r="C6" s="51"/>
      <c r="D6" s="51"/>
      <c r="E6" s="51"/>
      <c r="F6" s="51"/>
      <c r="G6" s="51"/>
      <c r="H6" s="51"/>
      <c r="I6" s="62"/>
      <c r="J6" s="56"/>
      <c r="K6" s="375"/>
      <c r="L6" s="375"/>
      <c r="M6" s="375"/>
      <c r="N6" s="375"/>
      <c r="O6" s="375"/>
      <c r="P6" s="375"/>
      <c r="Q6" s="375"/>
      <c r="R6" s="485"/>
      <c r="S6" s="153"/>
      <c r="V6" s="153"/>
      <c r="W6" s="153"/>
      <c r="X6" s="153"/>
      <c r="Y6" s="153"/>
      <c r="Z6" s="153"/>
    </row>
    <row r="7" spans="1:27" ht="19.5" customHeight="1" x14ac:dyDescent="0.25">
      <c r="A7" s="25"/>
      <c r="B7" s="510" t="s">
        <v>115</v>
      </c>
      <c r="C7" s="98"/>
      <c r="D7" s="98"/>
      <c r="E7" s="98"/>
      <c r="F7" s="98"/>
      <c r="G7" s="98"/>
      <c r="H7" s="98"/>
      <c r="I7" s="104">
        <f>SUM(I9:I24)</f>
        <v>10150000</v>
      </c>
      <c r="J7" s="100"/>
      <c r="K7" s="496"/>
      <c r="L7" s="496"/>
      <c r="M7" s="496"/>
      <c r="N7" s="496"/>
      <c r="O7" s="496"/>
      <c r="P7" s="496"/>
      <c r="Q7" s="504"/>
      <c r="R7" s="485"/>
      <c r="S7" s="544"/>
      <c r="V7" s="544" t="s">
        <v>1113</v>
      </c>
      <c r="W7" s="559">
        <v>700000</v>
      </c>
      <c r="X7" s="545">
        <v>2000000</v>
      </c>
      <c r="Y7" s="545">
        <v>2500000</v>
      </c>
      <c r="Z7" s="545">
        <v>3000000</v>
      </c>
    </row>
    <row r="8" spans="1:27" ht="17.25" customHeight="1" x14ac:dyDescent="0.25">
      <c r="A8" s="25"/>
      <c r="B8" s="522" t="s">
        <v>1089</v>
      </c>
      <c r="C8" s="523"/>
      <c r="D8" s="523"/>
      <c r="E8" s="523"/>
      <c r="F8" s="523"/>
      <c r="G8" s="523"/>
      <c r="H8" s="523"/>
      <c r="I8" s="524"/>
      <c r="J8" s="525"/>
      <c r="K8" s="526"/>
      <c r="L8" s="526"/>
      <c r="M8" s="526"/>
      <c r="N8" s="526"/>
      <c r="O8" s="526"/>
      <c r="P8" s="526"/>
      <c r="Q8" s="526"/>
      <c r="R8" s="485"/>
      <c r="S8" s="544"/>
      <c r="V8" s="153"/>
      <c r="W8" s="556">
        <f>W7-SUMIFS($Q$9:$Q$96,$R$9:$R$96,W5,$S$9:$S$96,$V$7)</f>
        <v>0</v>
      </c>
      <c r="X8" s="556">
        <f>X7-SUMIFS($Q$9:$Q$96,$R$9:$R$96,X5,$S$9:$S$96,$V$7)</f>
        <v>0</v>
      </c>
      <c r="Y8" s="556">
        <f>Y7-SUMIFS($Q$9:$Q$96,$R$9:$R$96,Y5,$S$9:$S$96,$V$7)</f>
        <v>0</v>
      </c>
      <c r="Z8" s="556">
        <f>Z7-SUMIFS($Q$9:$Q$96,$R$9:$R$96,Z5,$S$9:$S$96,$V$7)</f>
        <v>0</v>
      </c>
    </row>
    <row r="9" spans="1:27" ht="30" customHeight="1" x14ac:dyDescent="0.25">
      <c r="A9" s="25"/>
      <c r="B9" s="81" t="s">
        <v>1097</v>
      </c>
      <c r="C9" s="81" t="s">
        <v>406</v>
      </c>
      <c r="D9" s="81" t="s">
        <v>407</v>
      </c>
      <c r="E9" s="477" t="s">
        <v>408</v>
      </c>
      <c r="F9" s="35"/>
      <c r="G9" s="35"/>
      <c r="H9" s="35"/>
      <c r="I9" s="470">
        <v>500000</v>
      </c>
      <c r="J9" s="472">
        <f>I9-SUM(K9:Q9)</f>
        <v>0</v>
      </c>
      <c r="K9" s="455"/>
      <c r="L9" s="455"/>
      <c r="M9" s="497">
        <v>250000</v>
      </c>
      <c r="N9" s="497">
        <v>250000</v>
      </c>
      <c r="O9" s="497"/>
      <c r="P9" s="497"/>
      <c r="Q9" s="519"/>
      <c r="R9" s="497" t="s">
        <v>1093</v>
      </c>
      <c r="S9" s="544"/>
      <c r="V9" s="544"/>
      <c r="W9" s="545"/>
      <c r="X9" s="545"/>
      <c r="Y9" s="545"/>
      <c r="Z9" s="545"/>
    </row>
    <row r="10" spans="1:27" ht="27.75" customHeight="1" x14ac:dyDescent="0.25">
      <c r="A10" s="25"/>
      <c r="B10" s="81" t="s">
        <v>1098</v>
      </c>
      <c r="C10" s="35" t="s">
        <v>403</v>
      </c>
      <c r="D10" s="35" t="s">
        <v>404</v>
      </c>
      <c r="E10" s="89" t="s">
        <v>41</v>
      </c>
      <c r="F10" s="35"/>
      <c r="G10" s="35"/>
      <c r="H10" s="35"/>
      <c r="I10" s="470">
        <v>700000</v>
      </c>
      <c r="J10" s="472">
        <f t="shared" ref="J10:J12" si="3">I10-SUM(K10:Q10)</f>
        <v>0</v>
      </c>
      <c r="K10" s="455"/>
      <c r="L10" s="455"/>
      <c r="M10" s="497">
        <v>450000</v>
      </c>
      <c r="N10" s="497">
        <v>250000</v>
      </c>
      <c r="O10" s="497"/>
      <c r="P10" s="497"/>
      <c r="Q10" s="519"/>
      <c r="R10" s="497" t="s">
        <v>1095</v>
      </c>
      <c r="S10" s="544"/>
      <c r="V10" s="544" t="s">
        <v>193</v>
      </c>
      <c r="W10" s="545">
        <v>743216</v>
      </c>
      <c r="X10" s="545">
        <v>1009848</v>
      </c>
      <c r="Y10" s="545">
        <v>1008946</v>
      </c>
      <c r="Z10" s="545">
        <v>1195058</v>
      </c>
    </row>
    <row r="11" spans="1:27" ht="27.75" customHeight="1" x14ac:dyDescent="0.25">
      <c r="A11" s="25"/>
      <c r="B11" s="81" t="s">
        <v>1090</v>
      </c>
      <c r="C11" s="35" t="s">
        <v>404</v>
      </c>
      <c r="D11" s="35" t="s">
        <v>1026</v>
      </c>
      <c r="E11" s="89" t="s">
        <v>1106</v>
      </c>
      <c r="F11" s="35"/>
      <c r="G11" s="35"/>
      <c r="H11" s="35"/>
      <c r="I11" s="470">
        <v>600000</v>
      </c>
      <c r="J11" s="472">
        <f t="shared" si="3"/>
        <v>0</v>
      </c>
      <c r="K11" s="455"/>
      <c r="L11" s="455"/>
      <c r="M11" s="497">
        <v>350000</v>
      </c>
      <c r="N11" s="497">
        <v>250000</v>
      </c>
      <c r="O11" s="497"/>
      <c r="P11" s="497"/>
      <c r="Q11" s="519"/>
      <c r="R11" s="497" t="s">
        <v>1092</v>
      </c>
      <c r="S11" s="544"/>
      <c r="V11" s="544"/>
      <c r="W11" s="556">
        <f>W10-SUMIFS($Q$9:$Q$96,$R$9:$R$96,W5,$S$9:$S$96,$V$10)</f>
        <v>0</v>
      </c>
      <c r="X11" s="556">
        <f>X10-SUMIFS($Q$9:$Q$96,$R$9:$R$96,X5,$S$9:$S$96,$V$10)</f>
        <v>0</v>
      </c>
      <c r="Y11" s="556">
        <f>Y10-SUMIFS($Q$9:$Q$96,$R$9:$R$96,Y5,$S$9:$S$96,$V$10)</f>
        <v>0</v>
      </c>
      <c r="Z11" s="556">
        <f>Z10-SUMIFS($Q$9:$Q$96,$R$9:$R$96,Z5,$S$9:$S$96,$V$10)</f>
        <v>0</v>
      </c>
    </row>
    <row r="12" spans="1:27" ht="27.75" customHeight="1" x14ac:dyDescent="0.25">
      <c r="A12" s="25"/>
      <c r="B12" s="81" t="s">
        <v>1090</v>
      </c>
      <c r="C12" s="81" t="s">
        <v>405</v>
      </c>
      <c r="D12" s="81" t="s">
        <v>419</v>
      </c>
      <c r="E12" s="477" t="s">
        <v>420</v>
      </c>
      <c r="F12" s="35"/>
      <c r="G12" s="35"/>
      <c r="H12" s="35"/>
      <c r="I12" s="470">
        <v>550000</v>
      </c>
      <c r="J12" s="472">
        <f t="shared" si="3"/>
        <v>0</v>
      </c>
      <c r="K12" s="497"/>
      <c r="L12" s="497"/>
      <c r="M12" s="497">
        <v>300000</v>
      </c>
      <c r="N12" s="497">
        <v>250000</v>
      </c>
      <c r="O12" s="497"/>
      <c r="P12" s="497"/>
      <c r="Q12" s="505"/>
      <c r="R12" s="497" t="s">
        <v>1105</v>
      </c>
      <c r="S12" s="544"/>
      <c r="V12" s="544"/>
      <c r="W12" s="545"/>
      <c r="X12" s="545"/>
      <c r="Y12" s="545"/>
      <c r="Z12" s="545"/>
    </row>
    <row r="13" spans="1:27" ht="18" customHeight="1" x14ac:dyDescent="0.25">
      <c r="A13" s="25"/>
      <c r="B13" s="527" t="s">
        <v>1091</v>
      </c>
      <c r="C13" s="528"/>
      <c r="D13" s="528"/>
      <c r="E13" s="529"/>
      <c r="F13" s="530"/>
      <c r="G13" s="530"/>
      <c r="H13" s="530"/>
      <c r="I13" s="531"/>
      <c r="J13" s="532"/>
      <c r="K13" s="533"/>
      <c r="L13" s="533"/>
      <c r="M13" s="533"/>
      <c r="N13" s="533"/>
      <c r="O13" s="533"/>
      <c r="P13" s="533"/>
      <c r="Q13" s="533"/>
      <c r="R13" s="497"/>
      <c r="S13" s="544"/>
      <c r="V13" s="544" t="s">
        <v>1131</v>
      </c>
      <c r="W13" s="545">
        <v>0</v>
      </c>
      <c r="X13" s="545">
        <v>0</v>
      </c>
      <c r="Y13" s="545">
        <v>1200000</v>
      </c>
      <c r="Z13" s="545">
        <v>2400000</v>
      </c>
    </row>
    <row r="14" spans="1:27" ht="27.75" customHeight="1" x14ac:dyDescent="0.25">
      <c r="A14" s="460"/>
      <c r="B14" s="81" t="s">
        <v>1099</v>
      </c>
      <c r="C14" s="69" t="s">
        <v>410</v>
      </c>
      <c r="D14" s="37" t="s">
        <v>411</v>
      </c>
      <c r="E14" s="520" t="s">
        <v>412</v>
      </c>
      <c r="F14" s="37"/>
      <c r="G14" s="37"/>
      <c r="H14" s="37"/>
      <c r="I14" s="84">
        <v>500000</v>
      </c>
      <c r="J14" s="472">
        <f t="shared" ref="J14:J20" si="4">I14-SUM(K14:Q14)</f>
        <v>0</v>
      </c>
      <c r="K14" s="453"/>
      <c r="L14" s="453"/>
      <c r="M14" s="484">
        <v>500000</v>
      </c>
      <c r="N14" s="453"/>
      <c r="O14" s="453"/>
      <c r="P14" s="453"/>
      <c r="Q14" s="521"/>
      <c r="R14" s="485" t="s">
        <v>1093</v>
      </c>
      <c r="S14" s="544"/>
      <c r="V14" s="544"/>
      <c r="W14" s="556">
        <f>W13-SUMIFS($Q$9:$Q$96,$R$9:$R$96,W5,$S$9:$S$96,$V$13)</f>
        <v>0</v>
      </c>
      <c r="X14" s="556">
        <f>X13-SUMIFS($Q$9:$Q$96,$R$9:$R$96,X5,$S$9:$S$96,$V$13)</f>
        <v>0</v>
      </c>
      <c r="Y14" s="556">
        <f>Y13-SUMIFS($Q$9:$Q$96,$R$9:$R$96,Y5,$S$9:$S$96,$V$13)</f>
        <v>0</v>
      </c>
      <c r="Z14" s="556">
        <f>Z13-SUMIFS($Q$9:$Q$96,$R$9:$R$96,Z5,$S$9:$S$96,$V$13)</f>
        <v>0</v>
      </c>
    </row>
    <row r="15" spans="1:27" ht="27.75" customHeight="1" x14ac:dyDescent="0.25">
      <c r="A15" s="460"/>
      <c r="B15" s="546" t="s">
        <v>1109</v>
      </c>
      <c r="C15" s="547" t="s">
        <v>1112</v>
      </c>
      <c r="D15" s="547" t="s">
        <v>1110</v>
      </c>
      <c r="E15" s="560" t="s">
        <v>1114</v>
      </c>
      <c r="F15" s="521"/>
      <c r="G15" s="521"/>
      <c r="H15" s="521"/>
      <c r="I15" s="502">
        <v>400000</v>
      </c>
      <c r="J15" s="472">
        <f t="shared" si="4"/>
        <v>0</v>
      </c>
      <c r="K15" s="521"/>
      <c r="L15" s="521"/>
      <c r="M15" s="502"/>
      <c r="N15" s="521"/>
      <c r="O15" s="521"/>
      <c r="P15" s="521"/>
      <c r="Q15" s="502">
        <v>400000</v>
      </c>
      <c r="R15" s="557" t="s">
        <v>1093</v>
      </c>
      <c r="S15" s="544" t="s">
        <v>193</v>
      </c>
    </row>
    <row r="16" spans="1:27" ht="27.75" customHeight="1" x14ac:dyDescent="0.25">
      <c r="A16" s="460"/>
      <c r="B16" s="546" t="s">
        <v>1109</v>
      </c>
      <c r="C16" s="547" t="s">
        <v>1110</v>
      </c>
      <c r="D16" s="547" t="s">
        <v>479</v>
      </c>
      <c r="E16" s="548" t="s">
        <v>1111</v>
      </c>
      <c r="F16" s="547"/>
      <c r="G16" s="547"/>
      <c r="H16" s="547"/>
      <c r="I16" s="549">
        <v>700000</v>
      </c>
      <c r="J16" s="472">
        <f t="shared" si="4"/>
        <v>0</v>
      </c>
      <c r="K16" s="521"/>
      <c r="L16" s="521"/>
      <c r="M16" s="502"/>
      <c r="N16" s="521"/>
      <c r="O16" s="521"/>
      <c r="P16" s="521"/>
      <c r="Q16" s="502">
        <v>700000</v>
      </c>
      <c r="R16" s="557" t="s">
        <v>1093</v>
      </c>
      <c r="S16" s="544" t="s">
        <v>1113</v>
      </c>
      <c r="W16" s="542">
        <f>SUM(W7:W13)</f>
        <v>1443216</v>
      </c>
      <c r="X16" s="542">
        <f>SUM(X7:X13)</f>
        <v>3009848</v>
      </c>
      <c r="Y16" s="542">
        <f>SUM(Y7:Y13)</f>
        <v>4708946</v>
      </c>
      <c r="Z16" s="542">
        <f>SUM(Z7:Z13)</f>
        <v>6595058</v>
      </c>
      <c r="AA16" s="541">
        <f>SUM(W16:Z16)</f>
        <v>15757068</v>
      </c>
    </row>
    <row r="17" spans="1:27" ht="27.75" customHeight="1" x14ac:dyDescent="0.25">
      <c r="A17" s="25"/>
      <c r="B17" s="81" t="s">
        <v>1100</v>
      </c>
      <c r="C17" s="35" t="s">
        <v>414</v>
      </c>
      <c r="D17" s="35" t="s">
        <v>415</v>
      </c>
      <c r="E17" s="35" t="s">
        <v>416</v>
      </c>
      <c r="F17" s="61"/>
      <c r="G17" s="61"/>
      <c r="H17" s="35"/>
      <c r="I17" s="470">
        <v>350000</v>
      </c>
      <c r="J17" s="472">
        <f t="shared" si="4"/>
        <v>0</v>
      </c>
      <c r="K17" s="455"/>
      <c r="L17" s="455"/>
      <c r="M17" s="497">
        <v>350000</v>
      </c>
      <c r="N17" s="455"/>
      <c r="O17" s="455"/>
      <c r="P17" s="455"/>
      <c r="Q17" s="519"/>
      <c r="R17" s="497" t="s">
        <v>1095</v>
      </c>
      <c r="S17" s="544"/>
      <c r="W17" s="542"/>
      <c r="X17" s="542"/>
      <c r="Y17" s="542"/>
      <c r="Z17" s="542"/>
      <c r="AA17" s="541"/>
    </row>
    <row r="18" spans="1:27" ht="27.75" customHeight="1" x14ac:dyDescent="0.25">
      <c r="A18" s="460"/>
      <c r="B18" s="546" t="s">
        <v>1107</v>
      </c>
      <c r="C18" s="547" t="s">
        <v>411</v>
      </c>
      <c r="D18" s="547" t="s">
        <v>606</v>
      </c>
      <c r="E18" s="548" t="s">
        <v>1108</v>
      </c>
      <c r="F18" s="547"/>
      <c r="G18" s="547"/>
      <c r="H18" s="547"/>
      <c r="I18" s="549">
        <v>700000</v>
      </c>
      <c r="J18" s="472">
        <f t="shared" ref="J18" si="5">I18-SUM(K18:Q18)</f>
        <v>0</v>
      </c>
      <c r="K18" s="521"/>
      <c r="L18" s="521"/>
      <c r="M18" s="502"/>
      <c r="N18" s="521"/>
      <c r="O18" s="521"/>
      <c r="P18" s="521"/>
      <c r="Q18" s="502">
        <v>700000</v>
      </c>
      <c r="R18" s="557" t="s">
        <v>1095</v>
      </c>
      <c r="S18" s="544" t="s">
        <v>1113</v>
      </c>
      <c r="W18" s="542"/>
      <c r="X18" s="542"/>
      <c r="Y18" s="542"/>
      <c r="Z18" s="542"/>
      <c r="AA18" s="541"/>
    </row>
    <row r="19" spans="1:27" ht="27.75" customHeight="1" x14ac:dyDescent="0.25">
      <c r="A19" s="460"/>
      <c r="B19" s="546" t="s">
        <v>1118</v>
      </c>
      <c r="C19" s="547" t="s">
        <v>1119</v>
      </c>
      <c r="D19" s="547" t="s">
        <v>1120</v>
      </c>
      <c r="E19" s="548"/>
      <c r="F19" s="547"/>
      <c r="G19" s="547"/>
      <c r="H19" s="547"/>
      <c r="I19" s="549">
        <v>1300000</v>
      </c>
      <c r="J19" s="472"/>
      <c r="K19" s="521"/>
      <c r="L19" s="521"/>
      <c r="M19" s="502"/>
      <c r="N19" s="521"/>
      <c r="O19" s="521"/>
      <c r="P19" s="521"/>
      <c r="Q19" s="502">
        <v>1300000</v>
      </c>
      <c r="R19" s="557" t="s">
        <v>1095</v>
      </c>
      <c r="S19" s="544" t="s">
        <v>1113</v>
      </c>
      <c r="W19" s="542"/>
      <c r="X19" s="542"/>
      <c r="Y19" s="542"/>
      <c r="Z19" s="542"/>
      <c r="AA19" s="541"/>
    </row>
    <row r="20" spans="1:27" ht="27.75" customHeight="1" x14ac:dyDescent="0.25">
      <c r="A20" s="25"/>
      <c r="B20" s="81" t="s">
        <v>1101</v>
      </c>
      <c r="C20" s="81" t="s">
        <v>417</v>
      </c>
      <c r="D20" s="81" t="s">
        <v>418</v>
      </c>
      <c r="E20" s="477" t="s">
        <v>423</v>
      </c>
      <c r="F20" s="61"/>
      <c r="G20" s="61"/>
      <c r="H20" s="35"/>
      <c r="I20" s="470">
        <v>500000</v>
      </c>
      <c r="J20" s="472">
        <f t="shared" si="4"/>
        <v>0</v>
      </c>
      <c r="K20" s="497"/>
      <c r="L20" s="497"/>
      <c r="M20" s="497">
        <v>500000</v>
      </c>
      <c r="N20" s="497"/>
      <c r="O20" s="497"/>
      <c r="P20" s="497"/>
      <c r="Q20" s="505"/>
      <c r="R20" s="497" t="s">
        <v>1092</v>
      </c>
      <c r="S20" s="544"/>
    </row>
    <row r="21" spans="1:27" ht="27.75" customHeight="1" x14ac:dyDescent="0.25">
      <c r="A21" s="460"/>
      <c r="B21" s="546" t="s">
        <v>1109</v>
      </c>
      <c r="C21" s="547" t="s">
        <v>1115</v>
      </c>
      <c r="D21" s="547" t="s">
        <v>1116</v>
      </c>
      <c r="E21" s="548" t="s">
        <v>1117</v>
      </c>
      <c r="F21" s="547"/>
      <c r="G21" s="547"/>
      <c r="H21" s="547"/>
      <c r="I21" s="549">
        <v>900000</v>
      </c>
      <c r="J21" s="472">
        <f t="shared" ref="J21:J24" si="6">I21-SUM(K21:Q21)</f>
        <v>0</v>
      </c>
      <c r="K21" s="521"/>
      <c r="L21" s="521"/>
      <c r="M21" s="502"/>
      <c r="N21" s="521"/>
      <c r="O21" s="521"/>
      <c r="P21" s="521"/>
      <c r="Q21" s="502">
        <v>900000</v>
      </c>
      <c r="R21" s="557" t="s">
        <v>1092</v>
      </c>
      <c r="S21" s="544" t="s">
        <v>1113</v>
      </c>
      <c r="W21" s="542"/>
      <c r="X21" s="542"/>
      <c r="Y21" s="542"/>
      <c r="Z21" s="542"/>
      <c r="AA21" s="541"/>
    </row>
    <row r="22" spans="1:27" ht="27.75" customHeight="1" x14ac:dyDescent="0.25">
      <c r="A22" s="460"/>
      <c r="B22" s="546" t="s">
        <v>1126</v>
      </c>
      <c r="C22" s="561" t="s">
        <v>1135</v>
      </c>
      <c r="D22" s="547" t="s">
        <v>1138</v>
      </c>
      <c r="E22" s="548" t="s">
        <v>1137</v>
      </c>
      <c r="F22" s="547"/>
      <c r="G22" s="547"/>
      <c r="H22" s="547"/>
      <c r="I22" s="549">
        <v>1600000</v>
      </c>
      <c r="J22" s="472">
        <f t="shared" si="6"/>
        <v>0</v>
      </c>
      <c r="K22" s="521"/>
      <c r="L22" s="521"/>
      <c r="M22" s="502"/>
      <c r="N22" s="521"/>
      <c r="O22" s="521"/>
      <c r="P22" s="521"/>
      <c r="Q22" s="502">
        <v>1600000</v>
      </c>
      <c r="R22" s="557" t="s">
        <v>1092</v>
      </c>
      <c r="S22" s="544" t="s">
        <v>1113</v>
      </c>
      <c r="W22" s="542"/>
      <c r="X22" s="542"/>
      <c r="Y22" s="542"/>
      <c r="Z22" s="542"/>
      <c r="AA22" s="541"/>
    </row>
    <row r="23" spans="1:27" ht="27.75" customHeight="1" x14ac:dyDescent="0.25">
      <c r="A23" s="460"/>
      <c r="B23" s="546" t="s">
        <v>1126</v>
      </c>
      <c r="C23" s="547" t="s">
        <v>1138</v>
      </c>
      <c r="D23" s="547" t="s">
        <v>1136</v>
      </c>
      <c r="E23" s="548" t="s">
        <v>1139</v>
      </c>
      <c r="F23" s="547"/>
      <c r="G23" s="547"/>
      <c r="H23" s="547"/>
      <c r="I23" s="549">
        <v>400000</v>
      </c>
      <c r="J23" s="472">
        <f t="shared" ref="J23" si="7">I23-SUM(K23:Q23)</f>
        <v>0</v>
      </c>
      <c r="K23" s="521"/>
      <c r="L23" s="521"/>
      <c r="M23" s="502"/>
      <c r="N23" s="521"/>
      <c r="O23" s="521"/>
      <c r="P23" s="521"/>
      <c r="Q23" s="502">
        <v>400000</v>
      </c>
      <c r="R23" s="557" t="s">
        <v>1105</v>
      </c>
      <c r="S23" s="544" t="s">
        <v>1113</v>
      </c>
      <c r="W23" s="542"/>
      <c r="X23" s="542"/>
      <c r="Y23" s="542"/>
      <c r="Z23" s="542"/>
      <c r="AA23" s="541"/>
    </row>
    <row r="24" spans="1:27" ht="27.75" customHeight="1" x14ac:dyDescent="0.25">
      <c r="A24" s="460"/>
      <c r="B24" s="81" t="s">
        <v>1123</v>
      </c>
      <c r="C24" s="513" t="s">
        <v>1124</v>
      </c>
      <c r="D24" s="514" t="s">
        <v>1124</v>
      </c>
      <c r="E24" s="516" t="s">
        <v>1122</v>
      </c>
      <c r="F24" s="37"/>
      <c r="G24" s="37"/>
      <c r="H24" s="37"/>
      <c r="I24" s="84">
        <v>450000</v>
      </c>
      <c r="J24" s="472">
        <f t="shared" si="6"/>
        <v>0</v>
      </c>
      <c r="K24" s="484"/>
      <c r="L24" s="484"/>
      <c r="M24" s="484">
        <v>450000</v>
      </c>
      <c r="N24" s="484"/>
      <c r="O24" s="484"/>
      <c r="P24" s="484"/>
      <c r="Q24" s="502"/>
      <c r="R24" s="485" t="s">
        <v>1105</v>
      </c>
      <c r="S24" s="153" t="s">
        <v>1121</v>
      </c>
    </row>
    <row r="25" spans="1:27" ht="27.75" customHeight="1" x14ac:dyDescent="0.25">
      <c r="A25" s="460"/>
      <c r="B25" s="81"/>
      <c r="C25" s="513"/>
      <c r="D25" s="514"/>
      <c r="E25" s="516"/>
      <c r="F25" s="37"/>
      <c r="G25" s="37"/>
      <c r="H25" s="37"/>
      <c r="I25" s="84"/>
      <c r="J25" s="472"/>
      <c r="K25" s="484"/>
      <c r="L25" s="484"/>
      <c r="M25" s="484"/>
      <c r="N25" s="484"/>
      <c r="O25" s="484"/>
      <c r="P25" s="484"/>
      <c r="Q25" s="502"/>
      <c r="R25" s="485"/>
      <c r="S25" s="153"/>
    </row>
    <row r="26" spans="1:27" ht="27.75" customHeight="1" x14ac:dyDescent="0.3">
      <c r="A26" s="461"/>
      <c r="B26" s="511" t="s">
        <v>99</v>
      </c>
      <c r="C26" s="98"/>
      <c r="D26" s="98"/>
      <c r="E26" s="517"/>
      <c r="F26" s="102"/>
      <c r="G26" s="102"/>
      <c r="H26" s="443"/>
      <c r="I26" s="162">
        <f>SUM(I27:I36)</f>
        <v>8367159</v>
      </c>
      <c r="J26" s="106"/>
      <c r="K26" s="417"/>
      <c r="L26" s="417"/>
      <c r="M26" s="417"/>
      <c r="N26" s="417"/>
      <c r="O26" s="417"/>
      <c r="P26" s="417"/>
      <c r="Q26" s="506"/>
      <c r="R26" s="449"/>
      <c r="S26" s="544"/>
    </row>
    <row r="27" spans="1:27" ht="27.75" customHeight="1" x14ac:dyDescent="0.25">
      <c r="A27" s="461"/>
      <c r="B27" s="471" t="s">
        <v>375</v>
      </c>
      <c r="C27" s="471" t="s">
        <v>374</v>
      </c>
      <c r="D27" s="471" t="s">
        <v>974</v>
      </c>
      <c r="E27" s="471" t="s">
        <v>975</v>
      </c>
      <c r="F27" s="471"/>
      <c r="G27" s="465"/>
      <c r="H27" s="465"/>
      <c r="I27" s="469">
        <v>2017159</v>
      </c>
      <c r="J27" s="472">
        <f t="shared" ref="J27:J36" si="8">I27-SUM(K27:Q27)</f>
        <v>0</v>
      </c>
      <c r="K27" s="449"/>
      <c r="L27" s="449">
        <v>1400000</v>
      </c>
      <c r="M27" s="456"/>
      <c r="N27" s="456"/>
      <c r="O27" s="449">
        <v>617159</v>
      </c>
      <c r="P27" s="449"/>
      <c r="Q27" s="521"/>
      <c r="R27" s="485" t="s">
        <v>1093</v>
      </c>
      <c r="S27" s="544"/>
    </row>
    <row r="28" spans="1:27" s="71" customFormat="1" ht="27.75" customHeight="1" x14ac:dyDescent="0.25">
      <c r="A28" s="461"/>
      <c r="B28" s="471" t="s">
        <v>424</v>
      </c>
      <c r="C28" s="471" t="s">
        <v>425</v>
      </c>
      <c r="D28" s="471" t="s">
        <v>426</v>
      </c>
      <c r="E28" s="471" t="s">
        <v>365</v>
      </c>
      <c r="F28" s="471"/>
      <c r="G28" s="465"/>
      <c r="H28" s="465"/>
      <c r="I28" s="469">
        <v>250000</v>
      </c>
      <c r="J28" s="472">
        <f t="shared" si="8"/>
        <v>0</v>
      </c>
      <c r="K28" s="449"/>
      <c r="L28" s="449">
        <v>250000</v>
      </c>
      <c r="M28" s="456"/>
      <c r="N28" s="456"/>
      <c r="O28" s="456"/>
      <c r="P28" s="456"/>
      <c r="Q28" s="521"/>
      <c r="R28" s="485" t="s">
        <v>1093</v>
      </c>
      <c r="S28" s="562"/>
    </row>
    <row r="29" spans="1:27" s="71" customFormat="1" ht="27.75" customHeight="1" x14ac:dyDescent="0.25">
      <c r="A29" s="461"/>
      <c r="B29" s="471" t="s">
        <v>1102</v>
      </c>
      <c r="C29" s="471" t="s">
        <v>960</v>
      </c>
      <c r="D29" s="471" t="s">
        <v>961</v>
      </c>
      <c r="E29" s="471" t="s">
        <v>454</v>
      </c>
      <c r="F29" s="471"/>
      <c r="G29" s="465"/>
      <c r="H29" s="465"/>
      <c r="I29" s="469">
        <v>1000000</v>
      </c>
      <c r="J29" s="472">
        <f t="shared" si="8"/>
        <v>0</v>
      </c>
      <c r="K29" s="449"/>
      <c r="L29" s="449">
        <v>1000000</v>
      </c>
      <c r="M29" s="456"/>
      <c r="N29" s="456"/>
      <c r="O29" s="456"/>
      <c r="P29" s="456"/>
      <c r="Q29" s="521"/>
      <c r="R29" s="485" t="s">
        <v>1093</v>
      </c>
      <c r="S29" s="562"/>
    </row>
    <row r="30" spans="1:27" ht="27.75" customHeight="1" x14ac:dyDescent="0.25">
      <c r="A30" s="461"/>
      <c r="B30" s="471" t="s">
        <v>148</v>
      </c>
      <c r="C30" s="471" t="s">
        <v>106</v>
      </c>
      <c r="D30" s="471" t="s">
        <v>369</v>
      </c>
      <c r="E30" s="471"/>
      <c r="F30" s="471"/>
      <c r="G30" s="465"/>
      <c r="H30" s="465"/>
      <c r="I30" s="469">
        <v>350000</v>
      </c>
      <c r="J30" s="472">
        <f t="shared" si="8"/>
        <v>0</v>
      </c>
      <c r="K30" s="449"/>
      <c r="L30" s="449">
        <v>350000</v>
      </c>
      <c r="M30" s="456"/>
      <c r="N30" s="456"/>
      <c r="O30" s="456"/>
      <c r="P30" s="456"/>
      <c r="Q30" s="521"/>
      <c r="R30" s="485" t="s">
        <v>1095</v>
      </c>
      <c r="S30" s="544"/>
    </row>
    <row r="31" spans="1:27" s="71" customFormat="1" ht="27.75" customHeight="1" x14ac:dyDescent="0.25">
      <c r="A31" s="461"/>
      <c r="B31" s="465" t="s">
        <v>443</v>
      </c>
      <c r="C31" s="465" t="s">
        <v>446</v>
      </c>
      <c r="D31" s="465" t="s">
        <v>447</v>
      </c>
      <c r="E31" s="465" t="s">
        <v>423</v>
      </c>
      <c r="F31" s="465"/>
      <c r="G31" s="465"/>
      <c r="H31" s="465"/>
      <c r="I31" s="469">
        <v>500000</v>
      </c>
      <c r="J31" s="472">
        <f t="shared" si="8"/>
        <v>0</v>
      </c>
      <c r="K31" s="449">
        <v>500000</v>
      </c>
      <c r="L31" s="449"/>
      <c r="M31" s="456"/>
      <c r="N31" s="456"/>
      <c r="O31" s="456"/>
      <c r="P31" s="456"/>
      <c r="Q31" s="521"/>
      <c r="R31" s="485" t="s">
        <v>1095</v>
      </c>
      <c r="S31" s="562"/>
    </row>
    <row r="32" spans="1:27" s="71" customFormat="1" ht="27.75" customHeight="1" x14ac:dyDescent="0.25">
      <c r="A32" s="461"/>
      <c r="B32" s="465" t="s">
        <v>461</v>
      </c>
      <c r="C32" s="465" t="s">
        <v>462</v>
      </c>
      <c r="D32" s="465" t="s">
        <v>462</v>
      </c>
      <c r="E32" s="465" t="s">
        <v>366</v>
      </c>
      <c r="F32" s="465"/>
      <c r="G32" s="465"/>
      <c r="H32" s="465"/>
      <c r="I32" s="469">
        <v>150000</v>
      </c>
      <c r="J32" s="472">
        <f t="shared" si="8"/>
        <v>0</v>
      </c>
      <c r="K32" s="449">
        <v>150000</v>
      </c>
      <c r="L32" s="449"/>
      <c r="M32" s="456"/>
      <c r="N32" s="456"/>
      <c r="O32" s="456"/>
      <c r="P32" s="456"/>
      <c r="Q32" s="521"/>
      <c r="R32" s="485" t="s">
        <v>1095</v>
      </c>
      <c r="S32" s="562"/>
    </row>
    <row r="33" spans="1:27" ht="27.75" customHeight="1" x14ac:dyDescent="0.25">
      <c r="A33" s="461"/>
      <c r="B33" s="471" t="s">
        <v>434</v>
      </c>
      <c r="C33" s="471" t="s">
        <v>435</v>
      </c>
      <c r="D33" s="471" t="s">
        <v>436</v>
      </c>
      <c r="E33" s="477" t="s">
        <v>452</v>
      </c>
      <c r="F33" s="471"/>
      <c r="G33" s="465"/>
      <c r="H33" s="465"/>
      <c r="I33" s="469">
        <v>300000</v>
      </c>
      <c r="J33" s="472">
        <f t="shared" si="8"/>
        <v>0</v>
      </c>
      <c r="K33" s="449"/>
      <c r="L33" s="449">
        <v>300000</v>
      </c>
      <c r="M33" s="449"/>
      <c r="N33" s="449"/>
      <c r="O33" s="449"/>
      <c r="P33" s="449"/>
      <c r="Q33" s="502"/>
      <c r="R33" s="485" t="s">
        <v>1092</v>
      </c>
      <c r="S33" s="544"/>
    </row>
    <row r="34" spans="1:27" s="71" customFormat="1" ht="27.75" customHeight="1" x14ac:dyDescent="0.25">
      <c r="A34" s="461"/>
      <c r="B34" s="465" t="s">
        <v>459</v>
      </c>
      <c r="C34" s="471" t="s">
        <v>369</v>
      </c>
      <c r="D34" s="471" t="s">
        <v>405</v>
      </c>
      <c r="E34" s="477" t="s">
        <v>103</v>
      </c>
      <c r="F34" s="465"/>
      <c r="G34" s="465"/>
      <c r="H34" s="465"/>
      <c r="I34" s="469">
        <v>200000</v>
      </c>
      <c r="J34" s="472">
        <f t="shared" si="8"/>
        <v>0</v>
      </c>
      <c r="K34" s="449"/>
      <c r="L34" s="449">
        <v>200000</v>
      </c>
      <c r="M34" s="449"/>
      <c r="N34" s="449"/>
      <c r="O34" s="449"/>
      <c r="P34" s="449"/>
      <c r="Q34" s="502"/>
      <c r="R34" s="485" t="s">
        <v>1092</v>
      </c>
      <c r="S34" s="562"/>
    </row>
    <row r="35" spans="1:27" s="71" customFormat="1" ht="27.75" customHeight="1" x14ac:dyDescent="0.25">
      <c r="A35" s="461"/>
      <c r="B35" s="563" t="s">
        <v>1128</v>
      </c>
      <c r="C35" s="564" t="s">
        <v>96</v>
      </c>
      <c r="D35" s="564" t="s">
        <v>1129</v>
      </c>
      <c r="E35" s="565" t="s">
        <v>1130</v>
      </c>
      <c r="F35" s="563"/>
      <c r="G35" s="563"/>
      <c r="H35" s="563"/>
      <c r="I35" s="566">
        <v>1200000</v>
      </c>
      <c r="J35" s="472">
        <f t="shared" si="8"/>
        <v>0</v>
      </c>
      <c r="K35" s="502"/>
      <c r="L35" s="502"/>
      <c r="M35" s="502"/>
      <c r="N35" s="502"/>
      <c r="O35" s="502"/>
      <c r="P35" s="502"/>
      <c r="Q35" s="502">
        <v>1200000</v>
      </c>
      <c r="R35" s="557" t="s">
        <v>1092</v>
      </c>
      <c r="S35" s="544" t="s">
        <v>1131</v>
      </c>
    </row>
    <row r="36" spans="1:27" s="71" customFormat="1" ht="27.75" customHeight="1" x14ac:dyDescent="0.25">
      <c r="A36" s="461"/>
      <c r="B36" s="563" t="s">
        <v>1127</v>
      </c>
      <c r="C36" s="564" t="s">
        <v>1132</v>
      </c>
      <c r="D36" s="564" t="s">
        <v>1133</v>
      </c>
      <c r="E36" s="565" t="s">
        <v>1134</v>
      </c>
      <c r="F36" s="563"/>
      <c r="G36" s="563"/>
      <c r="H36" s="563"/>
      <c r="I36" s="566">
        <v>2400000</v>
      </c>
      <c r="J36" s="550">
        <f t="shared" si="8"/>
        <v>0</v>
      </c>
      <c r="K36" s="502"/>
      <c r="L36" s="502"/>
      <c r="M36" s="502"/>
      <c r="N36" s="502"/>
      <c r="O36" s="502"/>
      <c r="P36" s="502"/>
      <c r="Q36" s="502">
        <v>2400000</v>
      </c>
      <c r="R36" s="557" t="s">
        <v>1105</v>
      </c>
      <c r="S36" s="544" t="s">
        <v>1131</v>
      </c>
    </row>
    <row r="37" spans="1:27" s="71" customFormat="1" ht="27.75" customHeight="1" x14ac:dyDescent="0.25">
      <c r="A37" s="461"/>
      <c r="B37" s="465"/>
      <c r="C37" s="471"/>
      <c r="D37" s="471"/>
      <c r="E37" s="477"/>
      <c r="F37" s="465"/>
      <c r="G37" s="465"/>
      <c r="H37" s="465"/>
      <c r="I37" s="469"/>
      <c r="J37" s="472"/>
      <c r="K37" s="449"/>
      <c r="L37" s="449"/>
      <c r="M37" s="449"/>
      <c r="N37" s="449"/>
      <c r="O37" s="449"/>
      <c r="P37" s="449"/>
      <c r="Q37" s="502"/>
      <c r="R37" s="485"/>
      <c r="S37" s="562"/>
    </row>
    <row r="38" spans="1:27" s="71" customFormat="1" ht="27.75" customHeight="1" x14ac:dyDescent="0.3">
      <c r="A38" s="461"/>
      <c r="B38" s="511" t="s">
        <v>100</v>
      </c>
      <c r="C38" s="442"/>
      <c r="D38" s="442"/>
      <c r="E38" s="515"/>
      <c r="F38" s="102"/>
      <c r="G38" s="102"/>
      <c r="H38" s="102"/>
      <c r="I38" s="104">
        <f>SUM(I39:I83)</f>
        <v>10583268</v>
      </c>
      <c r="J38" s="108"/>
      <c r="K38" s="417"/>
      <c r="L38" s="417"/>
      <c r="M38" s="417"/>
      <c r="N38" s="417"/>
      <c r="O38" s="417"/>
      <c r="P38" s="417"/>
      <c r="Q38" s="506"/>
      <c r="R38" s="449"/>
      <c r="S38" s="562"/>
    </row>
    <row r="39" spans="1:27" s="71" customFormat="1" ht="27.75" customHeight="1" x14ac:dyDescent="0.25">
      <c r="A39" s="461"/>
      <c r="B39" s="465" t="s">
        <v>437</v>
      </c>
      <c r="C39" s="471" t="s">
        <v>438</v>
      </c>
      <c r="D39" s="471" t="s">
        <v>195</v>
      </c>
      <c r="E39" s="471" t="s">
        <v>463</v>
      </c>
      <c r="F39" s="471" t="s">
        <v>194</v>
      </c>
      <c r="G39" s="444" t="s">
        <v>1072</v>
      </c>
      <c r="H39" s="471"/>
      <c r="I39" s="469">
        <v>90000</v>
      </c>
      <c r="J39" s="472">
        <f>I39-SUM(K39:R39)</f>
        <v>0</v>
      </c>
      <c r="K39" s="449">
        <v>90000</v>
      </c>
      <c r="L39" s="449"/>
      <c r="M39" s="456"/>
      <c r="N39" s="456"/>
      <c r="O39" s="456"/>
      <c r="P39" s="456"/>
      <c r="Q39" s="502"/>
      <c r="R39" s="485" t="s">
        <v>1093</v>
      </c>
      <c r="S39" s="456"/>
      <c r="T39" s="461"/>
      <c r="U39" s="534"/>
      <c r="V39" s="535"/>
      <c r="W39" s="535"/>
      <c r="X39" s="535"/>
      <c r="Y39" s="535"/>
      <c r="Z39" s="535"/>
      <c r="AA39" s="535"/>
    </row>
    <row r="40" spans="1:27" s="71" customFormat="1" ht="27.75" customHeight="1" x14ac:dyDescent="0.25">
      <c r="A40" s="461"/>
      <c r="B40" s="465" t="s">
        <v>458</v>
      </c>
      <c r="C40" s="471" t="s">
        <v>440</v>
      </c>
      <c r="D40" s="471" t="s">
        <v>1069</v>
      </c>
      <c r="E40" s="471" t="s">
        <v>1073</v>
      </c>
      <c r="F40" s="471" t="s">
        <v>194</v>
      </c>
      <c r="G40" s="444" t="s">
        <v>1072</v>
      </c>
      <c r="H40" s="444" t="s">
        <v>1074</v>
      </c>
      <c r="I40" s="469">
        <v>60000</v>
      </c>
      <c r="J40" s="472">
        <f t="shared" ref="J40:J68" si="9">I40-SUM(K40:R40)</f>
        <v>0</v>
      </c>
      <c r="K40" s="449">
        <v>60000</v>
      </c>
      <c r="L40" s="449"/>
      <c r="M40" s="456"/>
      <c r="N40" s="456"/>
      <c r="O40" s="456"/>
      <c r="P40" s="456"/>
      <c r="Q40" s="502"/>
      <c r="R40" s="485" t="s">
        <v>1093</v>
      </c>
      <c r="S40" s="456"/>
      <c r="T40" s="461"/>
      <c r="U40" s="534"/>
      <c r="V40" s="535"/>
      <c r="W40" s="535"/>
      <c r="X40" s="535"/>
      <c r="Y40" s="535"/>
      <c r="Z40" s="535"/>
      <c r="AA40" s="535"/>
    </row>
    <row r="41" spans="1:27" s="71" customFormat="1" ht="27.75" customHeight="1" x14ac:dyDescent="0.25">
      <c r="A41" s="461"/>
      <c r="B41" s="465" t="s">
        <v>458</v>
      </c>
      <c r="C41" s="471" t="s">
        <v>149</v>
      </c>
      <c r="D41" s="471" t="s">
        <v>411</v>
      </c>
      <c r="E41" s="471" t="s">
        <v>1075</v>
      </c>
      <c r="F41" s="406" t="s">
        <v>1076</v>
      </c>
      <c r="G41" s="407" t="s">
        <v>1077</v>
      </c>
      <c r="H41" s="407"/>
      <c r="I41" s="469">
        <v>210000</v>
      </c>
      <c r="J41" s="472">
        <f t="shared" si="9"/>
        <v>0</v>
      </c>
      <c r="K41" s="449">
        <v>210000</v>
      </c>
      <c r="L41" s="449"/>
      <c r="M41" s="456"/>
      <c r="N41" s="456"/>
      <c r="O41" s="456"/>
      <c r="P41" s="456"/>
      <c r="Q41" s="502"/>
      <c r="R41" s="485" t="s">
        <v>1093</v>
      </c>
      <c r="S41" s="456"/>
      <c r="T41" s="461"/>
      <c r="U41" s="534"/>
      <c r="V41" s="535"/>
      <c r="W41" s="535"/>
      <c r="X41" s="535"/>
      <c r="Y41" s="535"/>
      <c r="Z41" s="535"/>
      <c r="AA41" s="535"/>
    </row>
    <row r="42" spans="1:27" s="71" customFormat="1" ht="27.75" customHeight="1" x14ac:dyDescent="0.25">
      <c r="A42" s="461"/>
      <c r="B42" s="153" t="s">
        <v>209</v>
      </c>
      <c r="C42" s="471" t="s">
        <v>466</v>
      </c>
      <c r="D42" s="471" t="s">
        <v>106</v>
      </c>
      <c r="E42" s="471" t="s">
        <v>467</v>
      </c>
      <c r="F42" s="471"/>
      <c r="G42" s="444"/>
      <c r="H42" s="444"/>
      <c r="I42" s="469">
        <v>30000</v>
      </c>
      <c r="J42" s="472">
        <f t="shared" si="9"/>
        <v>0</v>
      </c>
      <c r="K42" s="449">
        <v>30000</v>
      </c>
      <c r="L42" s="449"/>
      <c r="M42" s="456"/>
      <c r="N42" s="456"/>
      <c r="O42" s="456"/>
      <c r="P42" s="456"/>
      <c r="Q42" s="502"/>
      <c r="R42" s="485" t="s">
        <v>1093</v>
      </c>
      <c r="S42" s="456"/>
      <c r="T42" s="461"/>
      <c r="U42" s="534"/>
      <c r="V42" s="535"/>
      <c r="W42" s="535"/>
      <c r="X42" s="535"/>
      <c r="Y42" s="535"/>
      <c r="Z42" s="535"/>
      <c r="AA42" s="535"/>
    </row>
    <row r="43" spans="1:27" s="71" customFormat="1" ht="27.75" customHeight="1" x14ac:dyDescent="0.25">
      <c r="A43" s="461"/>
      <c r="B43" s="153" t="s">
        <v>499</v>
      </c>
      <c r="C43" s="471" t="s">
        <v>482</v>
      </c>
      <c r="D43" s="471" t="s">
        <v>136</v>
      </c>
      <c r="E43" s="471" t="s">
        <v>483</v>
      </c>
      <c r="F43" s="471"/>
      <c r="G43" s="444"/>
      <c r="H43" s="444"/>
      <c r="I43" s="469">
        <v>40000</v>
      </c>
      <c r="J43" s="472">
        <f t="shared" si="9"/>
        <v>0</v>
      </c>
      <c r="K43" s="449">
        <v>40000</v>
      </c>
      <c r="L43" s="449"/>
      <c r="M43" s="456"/>
      <c r="N43" s="456"/>
      <c r="O43" s="456"/>
      <c r="P43" s="456"/>
      <c r="Q43" s="502"/>
      <c r="R43" s="485" t="s">
        <v>1093</v>
      </c>
      <c r="S43" s="456"/>
      <c r="T43" s="461"/>
      <c r="U43" s="534"/>
      <c r="V43" s="535"/>
      <c r="W43" s="535"/>
      <c r="X43" s="535"/>
      <c r="Y43" s="535"/>
      <c r="Z43" s="535"/>
      <c r="AA43" s="535"/>
    </row>
    <row r="44" spans="1:27" s="71" customFormat="1" ht="27.75" customHeight="1" x14ac:dyDescent="0.25">
      <c r="A44" s="461"/>
      <c r="B44" s="465" t="s">
        <v>471</v>
      </c>
      <c r="C44" s="471" t="s">
        <v>472</v>
      </c>
      <c r="D44" s="471" t="s">
        <v>473</v>
      </c>
      <c r="E44" s="471" t="s">
        <v>474</v>
      </c>
      <c r="F44" s="471"/>
      <c r="G44" s="444"/>
      <c r="H44" s="444"/>
      <c r="I44" s="469">
        <v>250000</v>
      </c>
      <c r="J44" s="472">
        <f t="shared" si="9"/>
        <v>0</v>
      </c>
      <c r="K44" s="449">
        <v>250000</v>
      </c>
      <c r="L44" s="449"/>
      <c r="M44" s="456"/>
      <c r="N44" s="456"/>
      <c r="O44" s="456"/>
      <c r="P44" s="456"/>
      <c r="Q44" s="502"/>
      <c r="R44" s="485" t="s">
        <v>1093</v>
      </c>
      <c r="S44" s="456"/>
      <c r="T44" s="461"/>
      <c r="U44" s="534"/>
      <c r="V44" s="535"/>
      <c r="W44" s="535"/>
      <c r="X44" s="535"/>
      <c r="Y44" s="535"/>
      <c r="Z44" s="535"/>
      <c r="AA44" s="535"/>
    </row>
    <row r="45" spans="1:27" s="71" customFormat="1" ht="27.75" customHeight="1" x14ac:dyDescent="0.25">
      <c r="A45" s="461"/>
      <c r="B45" s="465" t="s">
        <v>442</v>
      </c>
      <c r="C45" s="471" t="s">
        <v>478</v>
      </c>
      <c r="D45" s="471" t="s">
        <v>479</v>
      </c>
      <c r="E45" s="471" t="s">
        <v>480</v>
      </c>
      <c r="F45" s="471"/>
      <c r="G45" s="444"/>
      <c r="H45" s="444"/>
      <c r="I45" s="469">
        <v>173000</v>
      </c>
      <c r="J45" s="472">
        <f t="shared" si="9"/>
        <v>0</v>
      </c>
      <c r="K45" s="449">
        <v>73000</v>
      </c>
      <c r="L45" s="449">
        <v>100000</v>
      </c>
      <c r="M45" s="456"/>
      <c r="N45" s="456"/>
      <c r="O45" s="456"/>
      <c r="P45" s="456"/>
      <c r="Q45" s="502"/>
      <c r="R45" s="485" t="s">
        <v>1093</v>
      </c>
      <c r="S45" s="456"/>
      <c r="T45" s="461"/>
      <c r="U45" s="536"/>
      <c r="V45" s="535"/>
      <c r="W45" s="535"/>
      <c r="X45" s="535"/>
      <c r="Y45" s="535"/>
      <c r="Z45" s="535"/>
      <c r="AA45" s="535"/>
    </row>
    <row r="46" spans="1:27" s="71" customFormat="1" ht="27.75" customHeight="1" x14ac:dyDescent="0.25">
      <c r="A46" s="461"/>
      <c r="B46" s="471" t="s">
        <v>205</v>
      </c>
      <c r="C46" s="471" t="s">
        <v>468</v>
      </c>
      <c r="D46" s="471" t="s">
        <v>385</v>
      </c>
      <c r="E46" s="539" t="s">
        <v>1165</v>
      </c>
      <c r="F46" s="471"/>
      <c r="G46" s="444"/>
      <c r="H46" s="444"/>
      <c r="I46" s="469">
        <v>16088</v>
      </c>
      <c r="J46" s="472">
        <f t="shared" si="9"/>
        <v>0</v>
      </c>
      <c r="K46" s="449">
        <v>16088</v>
      </c>
      <c r="L46" s="449"/>
      <c r="M46" s="456"/>
      <c r="N46" s="456"/>
      <c r="O46" s="456"/>
      <c r="P46" s="456"/>
      <c r="Q46" s="502"/>
      <c r="R46" s="485" t="s">
        <v>1093</v>
      </c>
      <c r="S46" s="456"/>
      <c r="T46" s="461"/>
      <c r="U46" s="534"/>
      <c r="V46" s="535"/>
      <c r="W46" s="535"/>
      <c r="X46" s="535"/>
      <c r="Y46" s="535"/>
      <c r="Z46" s="535"/>
      <c r="AA46" s="535"/>
    </row>
    <row r="47" spans="1:27" s="71" customFormat="1" ht="27.75" customHeight="1" x14ac:dyDescent="0.25">
      <c r="A47" s="461"/>
      <c r="B47" s="465" t="s">
        <v>582</v>
      </c>
      <c r="C47" s="465" t="s">
        <v>435</v>
      </c>
      <c r="D47" s="465" t="s">
        <v>476</v>
      </c>
      <c r="E47" s="465" t="s">
        <v>477</v>
      </c>
      <c r="F47" s="471"/>
      <c r="G47" s="444"/>
      <c r="H47" s="465"/>
      <c r="I47" s="469">
        <v>60000</v>
      </c>
      <c r="J47" s="472">
        <f t="shared" si="9"/>
        <v>0</v>
      </c>
      <c r="K47" s="449">
        <v>60000</v>
      </c>
      <c r="L47" s="449"/>
      <c r="M47" s="456"/>
      <c r="N47" s="456"/>
      <c r="O47" s="456"/>
      <c r="P47" s="456"/>
      <c r="Q47" s="502"/>
      <c r="R47" s="485" t="s">
        <v>1093</v>
      </c>
      <c r="S47" s="456"/>
      <c r="T47" s="461"/>
      <c r="U47" s="534"/>
      <c r="V47" s="535"/>
      <c r="W47" s="535"/>
      <c r="X47" s="535"/>
      <c r="Y47" s="535"/>
      <c r="Z47" s="535"/>
      <c r="AA47" s="535"/>
    </row>
    <row r="48" spans="1:27" s="71" customFormat="1" ht="27.75" customHeight="1" x14ac:dyDescent="0.25">
      <c r="A48" s="461"/>
      <c r="B48" s="465" t="s">
        <v>484</v>
      </c>
      <c r="C48" s="465" t="s">
        <v>470</v>
      </c>
      <c r="D48" s="465" t="s">
        <v>486</v>
      </c>
      <c r="E48" s="465" t="s">
        <v>485</v>
      </c>
      <c r="F48" s="471"/>
      <c r="G48" s="444"/>
      <c r="H48" s="465"/>
      <c r="I48" s="469">
        <v>450000</v>
      </c>
      <c r="J48" s="472">
        <f t="shared" si="9"/>
        <v>0</v>
      </c>
      <c r="K48" s="449"/>
      <c r="L48" s="449">
        <v>450000</v>
      </c>
      <c r="M48" s="456"/>
      <c r="N48" s="456"/>
      <c r="O48" s="456"/>
      <c r="P48" s="456"/>
      <c r="Q48" s="502"/>
      <c r="R48" s="485" t="s">
        <v>1093</v>
      </c>
      <c r="S48" s="456"/>
      <c r="T48" s="461"/>
      <c r="U48" s="534"/>
      <c r="V48" s="535"/>
      <c r="W48" s="535"/>
      <c r="X48" s="535"/>
      <c r="Y48" s="535"/>
      <c r="Z48" s="535"/>
      <c r="AA48" s="535"/>
    </row>
    <row r="49" spans="1:30" s="71" customFormat="1" ht="27.75" customHeight="1" x14ac:dyDescent="0.25">
      <c r="A49" s="461"/>
      <c r="B49" s="465" t="s">
        <v>1194</v>
      </c>
      <c r="C49" s="471" t="s">
        <v>427</v>
      </c>
      <c r="D49" s="465" t="s">
        <v>976</v>
      </c>
      <c r="E49" s="465" t="s">
        <v>977</v>
      </c>
      <c r="F49" s="471" t="s">
        <v>142</v>
      </c>
      <c r="G49" s="444"/>
      <c r="H49" s="386"/>
      <c r="I49" s="469">
        <v>711953</v>
      </c>
      <c r="J49" s="472">
        <f t="shared" si="9"/>
        <v>0</v>
      </c>
      <c r="K49" s="449"/>
      <c r="L49" s="449">
        <v>711953</v>
      </c>
      <c r="M49" s="456"/>
      <c r="N49" s="456"/>
      <c r="O49" s="456"/>
      <c r="P49" s="456"/>
      <c r="Q49" s="502"/>
      <c r="R49" s="485" t="s">
        <v>1093</v>
      </c>
      <c r="S49" s="456"/>
      <c r="T49" s="461"/>
      <c r="U49" s="534"/>
      <c r="V49" s="535"/>
      <c r="W49" s="535"/>
      <c r="X49" s="535"/>
      <c r="Y49" s="535"/>
      <c r="Z49" s="535"/>
      <c r="AA49" s="535"/>
      <c r="AB49" s="535"/>
      <c r="AC49" s="535"/>
      <c r="AD49" s="535"/>
    </row>
    <row r="50" spans="1:30" s="478" customFormat="1" ht="27.75" customHeight="1" x14ac:dyDescent="0.25">
      <c r="A50" s="461"/>
      <c r="B50" s="465" t="s">
        <v>1195</v>
      </c>
      <c r="C50" s="477" t="s">
        <v>980</v>
      </c>
      <c r="D50" s="477" t="s">
        <v>385</v>
      </c>
      <c r="E50" s="471" t="s">
        <v>981</v>
      </c>
      <c r="F50" s="477" t="s">
        <v>193</v>
      </c>
      <c r="G50" s="477" t="s">
        <v>985</v>
      </c>
      <c r="H50" s="477" t="s">
        <v>986</v>
      </c>
      <c r="I50" s="469">
        <v>40000</v>
      </c>
      <c r="J50" s="472">
        <f t="shared" ref="J50:J54" si="10">I50-SUM(K50:W50)</f>
        <v>0</v>
      </c>
      <c r="K50" s="449"/>
      <c r="L50" s="449"/>
      <c r="M50" s="449"/>
      <c r="N50" s="449"/>
      <c r="O50" s="537"/>
      <c r="P50" s="449">
        <v>40000</v>
      </c>
      <c r="Q50" s="502"/>
      <c r="R50" s="485" t="s">
        <v>1093</v>
      </c>
      <c r="S50" s="456"/>
      <c r="T50" s="461"/>
      <c r="U50" s="461"/>
      <c r="V50" s="461"/>
      <c r="W50" s="461"/>
      <c r="X50" s="461"/>
      <c r="Y50" s="461"/>
      <c r="Z50" s="461"/>
      <c r="AA50" s="534"/>
      <c r="AB50" s="538"/>
      <c r="AC50" s="538"/>
      <c r="AD50" s="538"/>
    </row>
    <row r="51" spans="1:30" s="478" customFormat="1" ht="27.75" customHeight="1" x14ac:dyDescent="0.25">
      <c r="A51" s="461"/>
      <c r="B51" s="465" t="s">
        <v>1196</v>
      </c>
      <c r="C51" s="477" t="s">
        <v>984</v>
      </c>
      <c r="D51" s="477" t="s">
        <v>385</v>
      </c>
      <c r="E51" s="471" t="s">
        <v>983</v>
      </c>
      <c r="F51" s="477" t="s">
        <v>193</v>
      </c>
      <c r="G51" s="477" t="s">
        <v>985</v>
      </c>
      <c r="H51" s="477" t="s">
        <v>986</v>
      </c>
      <c r="I51" s="469">
        <v>65000</v>
      </c>
      <c r="J51" s="472">
        <f t="shared" si="10"/>
        <v>0</v>
      </c>
      <c r="K51" s="449"/>
      <c r="L51" s="449"/>
      <c r="M51" s="449"/>
      <c r="N51" s="449"/>
      <c r="O51" s="537"/>
      <c r="P51" s="449">
        <v>65000</v>
      </c>
      <c r="Q51" s="502"/>
      <c r="R51" s="485" t="s">
        <v>1093</v>
      </c>
      <c r="S51" s="456"/>
      <c r="T51" s="461"/>
      <c r="U51" s="461"/>
      <c r="V51" s="461"/>
      <c r="W51" s="461"/>
      <c r="X51" s="461"/>
      <c r="Y51" s="461"/>
      <c r="Z51" s="461"/>
      <c r="AA51" s="534"/>
      <c r="AB51" s="538"/>
      <c r="AC51" s="538"/>
      <c r="AD51" s="538"/>
    </row>
    <row r="52" spans="1:30" s="478" customFormat="1" ht="27.75" customHeight="1" x14ac:dyDescent="0.25">
      <c r="A52" s="461"/>
      <c r="B52" s="465" t="s">
        <v>1197</v>
      </c>
      <c r="C52" s="477" t="s">
        <v>984</v>
      </c>
      <c r="D52" s="477" t="s">
        <v>881</v>
      </c>
      <c r="E52" s="471" t="s">
        <v>982</v>
      </c>
      <c r="F52" s="477" t="s">
        <v>193</v>
      </c>
      <c r="G52" s="477" t="s">
        <v>985</v>
      </c>
      <c r="H52" s="477" t="s">
        <v>986</v>
      </c>
      <c r="I52" s="469">
        <v>70500</v>
      </c>
      <c r="J52" s="472">
        <f t="shared" si="10"/>
        <v>0</v>
      </c>
      <c r="K52" s="449"/>
      <c r="L52" s="449"/>
      <c r="M52" s="449"/>
      <c r="N52" s="449"/>
      <c r="O52" s="537"/>
      <c r="P52" s="449">
        <v>70500</v>
      </c>
      <c r="Q52" s="502"/>
      <c r="R52" s="485" t="s">
        <v>1093</v>
      </c>
      <c r="S52" s="456"/>
      <c r="T52" s="461"/>
      <c r="U52" s="461"/>
      <c r="V52" s="461"/>
      <c r="W52" s="461"/>
      <c r="X52" s="461"/>
      <c r="Y52" s="461"/>
      <c r="Z52" s="461"/>
      <c r="AA52" s="534"/>
      <c r="AB52" s="538"/>
      <c r="AC52" s="538"/>
      <c r="AD52" s="538"/>
    </row>
    <row r="53" spans="1:30" s="478" customFormat="1" ht="27.75" customHeight="1" x14ac:dyDescent="0.25">
      <c r="A53" s="461"/>
      <c r="B53" s="563" t="s">
        <v>1191</v>
      </c>
      <c r="C53" s="570" t="s">
        <v>1162</v>
      </c>
      <c r="D53" s="570" t="s">
        <v>634</v>
      </c>
      <c r="E53" s="564" t="s">
        <v>1163</v>
      </c>
      <c r="F53" s="565"/>
      <c r="G53" s="565"/>
      <c r="H53" s="565"/>
      <c r="I53" s="566">
        <v>250000</v>
      </c>
      <c r="J53" s="472">
        <f t="shared" si="10"/>
        <v>0</v>
      </c>
      <c r="K53" s="502"/>
      <c r="L53" s="502"/>
      <c r="M53" s="502"/>
      <c r="N53" s="502"/>
      <c r="O53" s="571"/>
      <c r="P53" s="502"/>
      <c r="Q53" s="502">
        <v>250000</v>
      </c>
      <c r="R53" s="557" t="s">
        <v>1093</v>
      </c>
      <c r="S53" s="153" t="s">
        <v>193</v>
      </c>
      <c r="T53" s="461"/>
      <c r="U53" s="461"/>
      <c r="V53" s="461"/>
      <c r="W53" s="461"/>
      <c r="X53" s="461"/>
      <c r="Y53" s="461"/>
      <c r="Z53" s="461"/>
      <c r="AA53" s="534"/>
      <c r="AB53" s="538"/>
      <c r="AC53" s="538"/>
      <c r="AD53" s="538"/>
    </row>
    <row r="54" spans="1:30" s="478" customFormat="1" ht="27.75" customHeight="1" x14ac:dyDescent="0.25">
      <c r="A54" s="461"/>
      <c r="B54" s="569" t="s">
        <v>1192</v>
      </c>
      <c r="C54" s="570" t="s">
        <v>1166</v>
      </c>
      <c r="D54" s="570" t="s">
        <v>1167</v>
      </c>
      <c r="E54" s="564" t="s">
        <v>1168</v>
      </c>
      <c r="F54" s="565"/>
      <c r="G54" s="565"/>
      <c r="H54" s="565"/>
      <c r="I54" s="566">
        <v>93216</v>
      </c>
      <c r="J54" s="550">
        <f t="shared" si="10"/>
        <v>0</v>
      </c>
      <c r="K54" s="502"/>
      <c r="L54" s="502"/>
      <c r="M54" s="502"/>
      <c r="N54" s="502"/>
      <c r="O54" s="571"/>
      <c r="P54" s="502"/>
      <c r="Q54" s="502">
        <v>93216</v>
      </c>
      <c r="R54" s="557" t="s">
        <v>1093</v>
      </c>
      <c r="S54" s="153" t="s">
        <v>193</v>
      </c>
      <c r="T54" s="461"/>
      <c r="U54" s="461"/>
      <c r="V54" s="461"/>
      <c r="W54" s="461"/>
      <c r="X54" s="461"/>
      <c r="Y54" s="461"/>
      <c r="Z54" s="461"/>
      <c r="AA54" s="534"/>
      <c r="AB54" s="538"/>
      <c r="AC54" s="538"/>
      <c r="AD54" s="538"/>
    </row>
    <row r="55" spans="1:30" s="71" customFormat="1" ht="27.75" customHeight="1" x14ac:dyDescent="0.25">
      <c r="A55" s="461"/>
      <c r="B55" s="465" t="s">
        <v>1193</v>
      </c>
      <c r="C55" s="471" t="s">
        <v>462</v>
      </c>
      <c r="D55" s="471" t="s">
        <v>488</v>
      </c>
      <c r="E55" s="471" t="s">
        <v>489</v>
      </c>
      <c r="F55" s="471"/>
      <c r="G55" s="444"/>
      <c r="H55" s="444"/>
      <c r="I55" s="469">
        <v>79830</v>
      </c>
      <c r="J55" s="472">
        <f>I55-SUM(K55:R55)</f>
        <v>0</v>
      </c>
      <c r="K55" s="449">
        <v>79830</v>
      </c>
      <c r="L55" s="449"/>
      <c r="M55" s="456"/>
      <c r="N55" s="456"/>
      <c r="O55" s="456"/>
      <c r="P55" s="456"/>
      <c r="Q55" s="502"/>
      <c r="R55" s="485" t="s">
        <v>1095</v>
      </c>
      <c r="S55" s="562"/>
    </row>
    <row r="56" spans="1:30" s="71" customFormat="1" ht="27.75" customHeight="1" x14ac:dyDescent="0.25">
      <c r="A56" s="461"/>
      <c r="B56" s="465" t="s">
        <v>500</v>
      </c>
      <c r="C56" s="471" t="s">
        <v>469</v>
      </c>
      <c r="D56" s="471" t="s">
        <v>490</v>
      </c>
      <c r="E56" s="477" t="s">
        <v>493</v>
      </c>
      <c r="F56" s="465"/>
      <c r="G56" s="465"/>
      <c r="H56" s="465"/>
      <c r="I56" s="469">
        <v>750000</v>
      </c>
      <c r="J56" s="472">
        <f t="shared" si="9"/>
        <v>0</v>
      </c>
      <c r="K56" s="449">
        <v>314258</v>
      </c>
      <c r="L56" s="449">
        <v>435742</v>
      </c>
      <c r="M56" s="449"/>
      <c r="N56" s="449"/>
      <c r="O56" s="449"/>
      <c r="P56" s="449"/>
      <c r="Q56" s="502"/>
      <c r="R56" s="485" t="s">
        <v>1095</v>
      </c>
      <c r="S56" s="562"/>
    </row>
    <row r="57" spans="1:30" s="71" customFormat="1" ht="27.75" customHeight="1" x14ac:dyDescent="0.25">
      <c r="A57" s="461"/>
      <c r="B57" s="564" t="s">
        <v>1185</v>
      </c>
      <c r="C57" s="564" t="s">
        <v>106</v>
      </c>
      <c r="D57" s="564" t="s">
        <v>369</v>
      </c>
      <c r="E57" s="565"/>
      <c r="F57" s="563"/>
      <c r="G57" s="563"/>
      <c r="H57" s="563"/>
      <c r="I57" s="566">
        <v>159848</v>
      </c>
      <c r="J57" s="472">
        <f t="shared" si="9"/>
        <v>0</v>
      </c>
      <c r="K57" s="502"/>
      <c r="L57" s="502"/>
      <c r="M57" s="502"/>
      <c r="N57" s="502"/>
      <c r="O57" s="502"/>
      <c r="P57" s="502"/>
      <c r="Q57" s="502">
        <v>159848</v>
      </c>
      <c r="R57" s="557" t="s">
        <v>1095</v>
      </c>
      <c r="S57" s="153" t="s">
        <v>193</v>
      </c>
    </row>
    <row r="58" spans="1:30" s="478" customFormat="1" ht="27.75" customHeight="1" x14ac:dyDescent="0.25">
      <c r="A58" s="461"/>
      <c r="B58" s="563" t="s">
        <v>1184</v>
      </c>
      <c r="C58" s="564" t="s">
        <v>473</v>
      </c>
      <c r="D58" s="564" t="s">
        <v>1140</v>
      </c>
      <c r="E58" s="564" t="s">
        <v>1198</v>
      </c>
      <c r="F58" s="564"/>
      <c r="G58" s="563"/>
      <c r="H58" s="564"/>
      <c r="I58" s="566">
        <v>650000</v>
      </c>
      <c r="J58" s="550">
        <f t="shared" ref="J58:J59" si="11">I58-SUM(K58:R58)</f>
        <v>0</v>
      </c>
      <c r="K58" s="502"/>
      <c r="L58" s="502"/>
      <c r="M58" s="521"/>
      <c r="N58" s="521"/>
      <c r="O58" s="521"/>
      <c r="P58" s="521"/>
      <c r="Q58" s="502">
        <v>650000</v>
      </c>
      <c r="R58" s="557" t="s">
        <v>1095</v>
      </c>
      <c r="S58" s="153" t="s">
        <v>193</v>
      </c>
      <c r="W58" s="567"/>
    </row>
    <row r="59" spans="1:30" s="478" customFormat="1" ht="27.75" customHeight="1" x14ac:dyDescent="0.25">
      <c r="A59" s="461"/>
      <c r="B59" s="563" t="s">
        <v>1184</v>
      </c>
      <c r="C59" s="570" t="s">
        <v>1199</v>
      </c>
      <c r="D59" s="564" t="s">
        <v>1200</v>
      </c>
      <c r="E59" s="564" t="s">
        <v>1201</v>
      </c>
      <c r="F59" s="564"/>
      <c r="G59" s="563"/>
      <c r="H59" s="564"/>
      <c r="I59" s="566">
        <v>200000</v>
      </c>
      <c r="J59" s="550">
        <f t="shared" si="11"/>
        <v>0</v>
      </c>
      <c r="K59" s="502"/>
      <c r="L59" s="502"/>
      <c r="M59" s="521"/>
      <c r="N59" s="521"/>
      <c r="O59" s="521"/>
      <c r="P59" s="521"/>
      <c r="Q59" s="502">
        <v>200000</v>
      </c>
      <c r="R59" s="557" t="s">
        <v>1095</v>
      </c>
      <c r="S59" s="153" t="s">
        <v>193</v>
      </c>
      <c r="W59" s="567"/>
    </row>
    <row r="60" spans="1:30" s="71" customFormat="1" ht="27.75" customHeight="1" x14ac:dyDescent="0.25">
      <c r="A60" s="461"/>
      <c r="B60" s="465" t="s">
        <v>499</v>
      </c>
      <c r="C60" s="471" t="s">
        <v>136</v>
      </c>
      <c r="D60" s="539" t="s">
        <v>817</v>
      </c>
      <c r="E60" s="540" t="s">
        <v>1145</v>
      </c>
      <c r="F60" s="471"/>
      <c r="G60" s="465"/>
      <c r="H60" s="471"/>
      <c r="I60" s="469">
        <v>529829</v>
      </c>
      <c r="J60" s="472">
        <f t="shared" si="9"/>
        <v>0</v>
      </c>
      <c r="K60" s="449">
        <v>529829</v>
      </c>
      <c r="L60" s="449"/>
      <c r="M60" s="449"/>
      <c r="N60" s="449"/>
      <c r="O60" s="449"/>
      <c r="P60" s="449"/>
      <c r="Q60" s="502"/>
      <c r="R60" s="485" t="s">
        <v>1092</v>
      </c>
      <c r="S60" s="562"/>
    </row>
    <row r="61" spans="1:30" s="71" customFormat="1" ht="27.75" customHeight="1" x14ac:dyDescent="0.25">
      <c r="A61" s="461"/>
      <c r="B61" s="465" t="s">
        <v>1186</v>
      </c>
      <c r="C61" s="539" t="s">
        <v>1141</v>
      </c>
      <c r="D61" s="539" t="s">
        <v>1142</v>
      </c>
      <c r="E61" s="539" t="s">
        <v>1143</v>
      </c>
      <c r="F61" s="539"/>
      <c r="G61" s="465"/>
      <c r="H61" s="539"/>
      <c r="I61" s="469">
        <v>800000</v>
      </c>
      <c r="J61" s="470">
        <f>I61-SUM(K61:R61)</f>
        <v>0</v>
      </c>
      <c r="K61" s="449">
        <v>114259</v>
      </c>
      <c r="L61" s="449">
        <v>685741</v>
      </c>
      <c r="M61" s="456"/>
      <c r="N61" s="456"/>
      <c r="O61" s="456"/>
      <c r="P61" s="456"/>
      <c r="Q61" s="502"/>
      <c r="R61" s="485" t="s">
        <v>1092</v>
      </c>
      <c r="S61" s="562"/>
      <c r="W61" s="387" t="s">
        <v>973</v>
      </c>
    </row>
    <row r="62" spans="1:30" s="71" customFormat="1" ht="27.75" customHeight="1" x14ac:dyDescent="0.25">
      <c r="A62" s="461"/>
      <c r="B62" s="563" t="s">
        <v>498</v>
      </c>
      <c r="C62" s="546" t="s">
        <v>494</v>
      </c>
      <c r="D62" s="564" t="s">
        <v>495</v>
      </c>
      <c r="E62" s="565" t="s">
        <v>496</v>
      </c>
      <c r="F62" s="564"/>
      <c r="G62" s="568"/>
      <c r="H62" s="568"/>
      <c r="I62" s="566">
        <v>50000</v>
      </c>
      <c r="J62" s="550">
        <f t="shared" si="9"/>
        <v>0</v>
      </c>
      <c r="K62" s="502"/>
      <c r="L62" s="502"/>
      <c r="M62" s="502"/>
      <c r="N62" s="502"/>
      <c r="O62" s="502"/>
      <c r="P62" s="502"/>
      <c r="Q62" s="502">
        <v>50000</v>
      </c>
      <c r="R62" s="557" t="s">
        <v>1092</v>
      </c>
      <c r="S62" s="153" t="s">
        <v>193</v>
      </c>
    </row>
    <row r="63" spans="1:30" s="71" customFormat="1" ht="27.75" customHeight="1" x14ac:dyDescent="0.25">
      <c r="A63" s="461"/>
      <c r="B63" s="563" t="s">
        <v>1042</v>
      </c>
      <c r="C63" s="564" t="s">
        <v>501</v>
      </c>
      <c r="D63" s="564" t="s">
        <v>502</v>
      </c>
      <c r="E63" s="565" t="s">
        <v>503</v>
      </c>
      <c r="F63" s="564"/>
      <c r="G63" s="568"/>
      <c r="H63" s="568"/>
      <c r="I63" s="566">
        <v>100000</v>
      </c>
      <c r="J63" s="550">
        <f t="shared" si="9"/>
        <v>0</v>
      </c>
      <c r="K63" s="502"/>
      <c r="L63" s="502"/>
      <c r="M63" s="502"/>
      <c r="N63" s="502"/>
      <c r="O63" s="502"/>
      <c r="P63" s="502"/>
      <c r="Q63" s="502">
        <v>100000</v>
      </c>
      <c r="R63" s="557" t="s">
        <v>1092</v>
      </c>
      <c r="S63" s="153" t="s">
        <v>193</v>
      </c>
    </row>
    <row r="64" spans="1:30" s="71" customFormat="1" ht="27.75" customHeight="1" x14ac:dyDescent="0.25">
      <c r="A64" s="461"/>
      <c r="B64" s="563" t="s">
        <v>1147</v>
      </c>
      <c r="C64" s="564" t="s">
        <v>1026</v>
      </c>
      <c r="D64" s="564" t="s">
        <v>1148</v>
      </c>
      <c r="E64" s="565" t="s">
        <v>1149</v>
      </c>
      <c r="F64" s="564"/>
      <c r="G64" s="568"/>
      <c r="H64" s="568"/>
      <c r="I64" s="566">
        <v>75000</v>
      </c>
      <c r="J64" s="550">
        <f t="shared" si="9"/>
        <v>0</v>
      </c>
      <c r="K64" s="502"/>
      <c r="L64" s="502"/>
      <c r="M64" s="502"/>
      <c r="N64" s="502"/>
      <c r="O64" s="502"/>
      <c r="P64" s="502"/>
      <c r="Q64" s="502">
        <v>75000</v>
      </c>
      <c r="R64" s="557" t="s">
        <v>1092</v>
      </c>
      <c r="S64" s="153" t="s">
        <v>193</v>
      </c>
    </row>
    <row r="65" spans="1:19" s="71" customFormat="1" ht="27.75" customHeight="1" x14ac:dyDescent="0.25">
      <c r="A65" s="461"/>
      <c r="B65" s="563" t="s">
        <v>1179</v>
      </c>
      <c r="C65" s="564" t="s">
        <v>1153</v>
      </c>
      <c r="D65" s="564" t="s">
        <v>1154</v>
      </c>
      <c r="E65" s="565" t="s">
        <v>1158</v>
      </c>
      <c r="F65" s="564"/>
      <c r="G65" s="568"/>
      <c r="H65" s="568"/>
      <c r="I65" s="566">
        <v>150000</v>
      </c>
      <c r="J65" s="550">
        <f t="shared" si="9"/>
        <v>0</v>
      </c>
      <c r="K65" s="502"/>
      <c r="L65" s="502"/>
      <c r="M65" s="502"/>
      <c r="N65" s="502"/>
      <c r="O65" s="502"/>
      <c r="P65" s="502"/>
      <c r="Q65" s="502">
        <v>150000</v>
      </c>
      <c r="R65" s="557" t="s">
        <v>1092</v>
      </c>
      <c r="S65" s="153" t="s">
        <v>193</v>
      </c>
    </row>
    <row r="66" spans="1:19" s="71" customFormat="1" ht="27.75" customHeight="1" x14ac:dyDescent="0.25">
      <c r="A66" s="461"/>
      <c r="B66" s="569" t="s">
        <v>1187</v>
      </c>
      <c r="C66" s="570" t="s">
        <v>1155</v>
      </c>
      <c r="D66" s="570" t="s">
        <v>1156</v>
      </c>
      <c r="E66" s="565" t="s">
        <v>1157</v>
      </c>
      <c r="F66" s="564"/>
      <c r="G66" s="568"/>
      <c r="H66" s="568"/>
      <c r="I66" s="566">
        <v>75000</v>
      </c>
      <c r="J66" s="550">
        <f t="shared" si="9"/>
        <v>0</v>
      </c>
      <c r="K66" s="502"/>
      <c r="L66" s="502"/>
      <c r="M66" s="502"/>
      <c r="N66" s="502"/>
      <c r="O66" s="502"/>
      <c r="P66" s="502"/>
      <c r="Q66" s="502">
        <v>75000</v>
      </c>
      <c r="R66" s="557" t="s">
        <v>1092</v>
      </c>
      <c r="S66" s="153" t="s">
        <v>193</v>
      </c>
    </row>
    <row r="67" spans="1:19" s="71" customFormat="1" ht="27.75" customHeight="1" x14ac:dyDescent="0.25">
      <c r="A67" s="461"/>
      <c r="B67" s="569" t="s">
        <v>1183</v>
      </c>
      <c r="C67" s="570" t="s">
        <v>1150</v>
      </c>
      <c r="D67" s="570" t="s">
        <v>1151</v>
      </c>
      <c r="E67" s="565" t="s">
        <v>1152</v>
      </c>
      <c r="F67" s="564"/>
      <c r="G67" s="568"/>
      <c r="H67" s="568"/>
      <c r="I67" s="566">
        <v>70000</v>
      </c>
      <c r="J67" s="550">
        <f t="shared" si="9"/>
        <v>0</v>
      </c>
      <c r="K67" s="502"/>
      <c r="L67" s="502"/>
      <c r="M67" s="502"/>
      <c r="N67" s="502"/>
      <c r="O67" s="502"/>
      <c r="P67" s="502"/>
      <c r="Q67" s="502">
        <v>70000</v>
      </c>
      <c r="R67" s="557" t="s">
        <v>1092</v>
      </c>
      <c r="S67" s="153" t="s">
        <v>193</v>
      </c>
    </row>
    <row r="68" spans="1:19" s="71" customFormat="1" ht="27.75" customHeight="1" x14ac:dyDescent="0.25">
      <c r="A68" s="461"/>
      <c r="B68" s="569" t="s">
        <v>1182</v>
      </c>
      <c r="C68" s="570" t="s">
        <v>1159</v>
      </c>
      <c r="D68" s="570" t="s">
        <v>1160</v>
      </c>
      <c r="E68" s="565" t="s">
        <v>1161</v>
      </c>
      <c r="F68" s="564"/>
      <c r="G68" s="568"/>
      <c r="H68" s="568"/>
      <c r="I68" s="566">
        <v>188946</v>
      </c>
      <c r="J68" s="550">
        <f t="shared" si="9"/>
        <v>0</v>
      </c>
      <c r="K68" s="502"/>
      <c r="L68" s="502"/>
      <c r="M68" s="502"/>
      <c r="N68" s="502"/>
      <c r="O68" s="502"/>
      <c r="P68" s="502"/>
      <c r="Q68" s="502">
        <v>188946</v>
      </c>
      <c r="R68" s="557" t="s">
        <v>1092</v>
      </c>
      <c r="S68" s="153" t="s">
        <v>193</v>
      </c>
    </row>
    <row r="69" spans="1:19" s="71" customFormat="1" ht="27.75" customHeight="1" x14ac:dyDescent="0.25">
      <c r="A69" s="461"/>
      <c r="B69" s="563" t="s">
        <v>499</v>
      </c>
      <c r="C69" s="564" t="s">
        <v>817</v>
      </c>
      <c r="D69" s="564" t="s">
        <v>1144</v>
      </c>
      <c r="E69" s="565" t="s">
        <v>1146</v>
      </c>
      <c r="F69" s="564"/>
      <c r="G69" s="563"/>
      <c r="H69" s="564"/>
      <c r="I69" s="566">
        <v>300000</v>
      </c>
      <c r="J69" s="550">
        <f t="shared" ref="J69:J83" si="12">I69-SUM(K69:R69)</f>
        <v>0</v>
      </c>
      <c r="K69" s="502"/>
      <c r="L69" s="502"/>
      <c r="M69" s="502"/>
      <c r="N69" s="502"/>
      <c r="O69" s="502"/>
      <c r="P69" s="502"/>
      <c r="Q69" s="502">
        <v>300000</v>
      </c>
      <c r="R69" s="557" t="s">
        <v>1092</v>
      </c>
      <c r="S69" s="153" t="s">
        <v>193</v>
      </c>
    </row>
    <row r="70" spans="1:19" s="71" customFormat="1" ht="27.75" customHeight="1" x14ac:dyDescent="0.25">
      <c r="A70" s="461"/>
      <c r="B70" s="569" t="s">
        <v>1180</v>
      </c>
      <c r="C70" s="570" t="s">
        <v>1190</v>
      </c>
      <c r="D70" s="570" t="s">
        <v>1188</v>
      </c>
      <c r="E70" s="565" t="s">
        <v>1189</v>
      </c>
      <c r="F70" s="564"/>
      <c r="G70" s="563"/>
      <c r="H70" s="564"/>
      <c r="I70" s="566">
        <v>250000</v>
      </c>
      <c r="J70" s="550">
        <f t="shared" si="12"/>
        <v>0</v>
      </c>
      <c r="K70" s="502"/>
      <c r="L70" s="502"/>
      <c r="M70" s="502"/>
      <c r="N70" s="502"/>
      <c r="O70" s="502"/>
      <c r="P70" s="502"/>
      <c r="Q70" s="502">
        <v>250000</v>
      </c>
      <c r="R70" s="557" t="s">
        <v>1105</v>
      </c>
      <c r="S70" s="544" t="s">
        <v>1113</v>
      </c>
    </row>
    <row r="71" spans="1:19" s="71" customFormat="1" ht="27.75" customHeight="1" x14ac:dyDescent="0.25">
      <c r="A71" s="461"/>
      <c r="B71" s="563" t="s">
        <v>1181</v>
      </c>
      <c r="C71" s="564" t="s">
        <v>746</v>
      </c>
      <c r="D71" s="564" t="s">
        <v>385</v>
      </c>
      <c r="E71" s="565" t="s">
        <v>1164</v>
      </c>
      <c r="F71" s="564"/>
      <c r="G71" s="563"/>
      <c r="H71" s="564"/>
      <c r="I71" s="566">
        <v>1050000</v>
      </c>
      <c r="J71" s="550">
        <f t="shared" si="12"/>
        <v>0</v>
      </c>
      <c r="K71" s="502"/>
      <c r="L71" s="502"/>
      <c r="M71" s="502"/>
      <c r="N71" s="502"/>
      <c r="O71" s="502"/>
      <c r="P71" s="502"/>
      <c r="Q71" s="502">
        <v>1050000</v>
      </c>
      <c r="R71" s="557" t="s">
        <v>1105</v>
      </c>
      <c r="S71" s="544" t="s">
        <v>1113</v>
      </c>
    </row>
    <row r="72" spans="1:19" s="71" customFormat="1" ht="27.75" customHeight="1" x14ac:dyDescent="0.25">
      <c r="A72" s="461"/>
      <c r="B72" s="570" t="s">
        <v>1175</v>
      </c>
      <c r="C72" s="570" t="s">
        <v>1171</v>
      </c>
      <c r="D72" s="564" t="s">
        <v>385</v>
      </c>
      <c r="E72" s="565" t="s">
        <v>1172</v>
      </c>
      <c r="F72" s="564"/>
      <c r="G72" s="563"/>
      <c r="H72" s="564"/>
      <c r="I72" s="566">
        <v>300000</v>
      </c>
      <c r="J72" s="550">
        <f t="shared" si="12"/>
        <v>0</v>
      </c>
      <c r="K72" s="502"/>
      <c r="L72" s="502"/>
      <c r="M72" s="502"/>
      <c r="N72" s="502"/>
      <c r="O72" s="502"/>
      <c r="P72" s="502"/>
      <c r="Q72" s="502">
        <v>300000</v>
      </c>
      <c r="R72" s="557" t="s">
        <v>1105</v>
      </c>
      <c r="S72" s="544" t="s">
        <v>1113</v>
      </c>
    </row>
    <row r="73" spans="1:19" s="71" customFormat="1" ht="27.75" customHeight="1" x14ac:dyDescent="0.25">
      <c r="A73" s="461"/>
      <c r="B73" s="569" t="s">
        <v>1176</v>
      </c>
      <c r="C73" s="570" t="s">
        <v>1169</v>
      </c>
      <c r="D73" s="570" t="s">
        <v>1169</v>
      </c>
      <c r="E73" s="565" t="s">
        <v>1170</v>
      </c>
      <c r="F73" s="564"/>
      <c r="G73" s="563"/>
      <c r="H73" s="564"/>
      <c r="I73" s="566">
        <v>65000</v>
      </c>
      <c r="J73" s="550">
        <f t="shared" si="12"/>
        <v>0</v>
      </c>
      <c r="K73" s="502"/>
      <c r="L73" s="502"/>
      <c r="M73" s="502"/>
      <c r="N73" s="502"/>
      <c r="O73" s="502"/>
      <c r="P73" s="502"/>
      <c r="Q73" s="502">
        <v>65000</v>
      </c>
      <c r="R73" s="557" t="s">
        <v>1105</v>
      </c>
      <c r="S73" s="153" t="s">
        <v>193</v>
      </c>
    </row>
    <row r="74" spans="1:19" s="71" customFormat="1" ht="27.75" customHeight="1" x14ac:dyDescent="0.25">
      <c r="A74" s="461"/>
      <c r="B74" s="569" t="s">
        <v>1177</v>
      </c>
      <c r="C74" s="570" t="s">
        <v>645</v>
      </c>
      <c r="D74" s="564" t="s">
        <v>385</v>
      </c>
      <c r="E74" s="565"/>
      <c r="F74" s="564"/>
      <c r="G74" s="563"/>
      <c r="H74" s="564"/>
      <c r="I74" s="566">
        <v>800000</v>
      </c>
      <c r="J74" s="550">
        <f t="shared" si="12"/>
        <v>0</v>
      </c>
      <c r="K74" s="502"/>
      <c r="L74" s="502"/>
      <c r="M74" s="502"/>
      <c r="N74" s="502"/>
      <c r="O74" s="502"/>
      <c r="P74" s="502"/>
      <c r="Q74" s="502">
        <v>800000</v>
      </c>
      <c r="R74" s="557" t="s">
        <v>1105</v>
      </c>
      <c r="S74" s="544" t="s">
        <v>1113</v>
      </c>
    </row>
    <row r="75" spans="1:19" s="71" customFormat="1" ht="27.75" customHeight="1" x14ac:dyDescent="0.25">
      <c r="A75" s="461"/>
      <c r="B75" s="569" t="s">
        <v>1178</v>
      </c>
      <c r="C75" s="570" t="s">
        <v>1173</v>
      </c>
      <c r="D75" s="564" t="s">
        <v>385</v>
      </c>
      <c r="E75" s="565" t="s">
        <v>1174</v>
      </c>
      <c r="F75" s="564"/>
      <c r="G75" s="563"/>
      <c r="H75" s="564"/>
      <c r="I75" s="566">
        <v>200000</v>
      </c>
      <c r="J75" s="550">
        <f t="shared" si="12"/>
        <v>0</v>
      </c>
      <c r="K75" s="502"/>
      <c r="L75" s="502"/>
      <c r="M75" s="502"/>
      <c r="N75" s="502"/>
      <c r="O75" s="502"/>
      <c r="P75" s="502"/>
      <c r="Q75" s="502">
        <v>200000</v>
      </c>
      <c r="R75" s="557" t="s">
        <v>1105</v>
      </c>
      <c r="S75" s="544" t="s">
        <v>1113</v>
      </c>
    </row>
    <row r="76" spans="1:19" s="71" customFormat="1" ht="27.75" customHeight="1" x14ac:dyDescent="0.25">
      <c r="A76" s="461"/>
      <c r="B76" s="569" t="s">
        <v>1202</v>
      </c>
      <c r="C76" s="570" t="s">
        <v>1150</v>
      </c>
      <c r="D76" s="570" t="s">
        <v>1151</v>
      </c>
      <c r="E76" s="565" t="s">
        <v>1203</v>
      </c>
      <c r="F76" s="564"/>
      <c r="G76" s="563"/>
      <c r="H76" s="564"/>
      <c r="I76" s="566">
        <v>130000</v>
      </c>
      <c r="J76" s="550">
        <f t="shared" si="12"/>
        <v>0</v>
      </c>
      <c r="K76" s="502"/>
      <c r="L76" s="502"/>
      <c r="M76" s="502"/>
      <c r="N76" s="502"/>
      <c r="O76" s="502"/>
      <c r="P76" s="502"/>
      <c r="Q76" s="502">
        <v>130000</v>
      </c>
      <c r="R76" s="557" t="s">
        <v>1105</v>
      </c>
      <c r="S76" s="153" t="s">
        <v>193</v>
      </c>
    </row>
    <row r="77" spans="1:19" s="71" customFormat="1" ht="27.75" customHeight="1" x14ac:dyDescent="0.25">
      <c r="A77" s="461"/>
      <c r="B77" s="569" t="s">
        <v>1204</v>
      </c>
      <c r="C77" s="570" t="s">
        <v>1205</v>
      </c>
      <c r="D77" s="570" t="s">
        <v>1156</v>
      </c>
      <c r="E77" s="565" t="s">
        <v>1206</v>
      </c>
      <c r="F77" s="564"/>
      <c r="G77" s="563"/>
      <c r="H77" s="564"/>
      <c r="I77" s="566">
        <v>300000</v>
      </c>
      <c r="J77" s="550">
        <f t="shared" si="12"/>
        <v>0</v>
      </c>
      <c r="K77" s="502"/>
      <c r="L77" s="502"/>
      <c r="M77" s="502"/>
      <c r="N77" s="502"/>
      <c r="O77" s="502"/>
      <c r="P77" s="502"/>
      <c r="Q77" s="502">
        <v>300000</v>
      </c>
      <c r="R77" s="557" t="s">
        <v>1105</v>
      </c>
      <c r="S77" s="153" t="s">
        <v>193</v>
      </c>
    </row>
    <row r="78" spans="1:19" s="71" customFormat="1" ht="27.75" customHeight="1" x14ac:dyDescent="0.25">
      <c r="A78" s="461"/>
      <c r="B78" s="569" t="s">
        <v>1043</v>
      </c>
      <c r="C78" s="570" t="s">
        <v>1155</v>
      </c>
      <c r="D78" s="570" t="s">
        <v>385</v>
      </c>
      <c r="E78" s="565" t="s">
        <v>1209</v>
      </c>
      <c r="F78" s="564"/>
      <c r="G78" s="563"/>
      <c r="H78" s="564"/>
      <c r="I78" s="566">
        <v>25000</v>
      </c>
      <c r="J78" s="550">
        <f t="shared" si="12"/>
        <v>0</v>
      </c>
      <c r="K78" s="502"/>
      <c r="L78" s="502"/>
      <c r="M78" s="502"/>
      <c r="N78" s="502"/>
      <c r="O78" s="502"/>
      <c r="P78" s="502"/>
      <c r="Q78" s="502">
        <v>25000</v>
      </c>
      <c r="R78" s="557" t="s">
        <v>1105</v>
      </c>
      <c r="S78" s="153" t="s">
        <v>193</v>
      </c>
    </row>
    <row r="79" spans="1:19" s="71" customFormat="1" ht="27.75" customHeight="1" x14ac:dyDescent="0.25">
      <c r="A79" s="461"/>
      <c r="B79" s="569" t="s">
        <v>1210</v>
      </c>
      <c r="C79" s="570" t="s">
        <v>1155</v>
      </c>
      <c r="D79" s="570" t="s">
        <v>385</v>
      </c>
      <c r="E79" s="565" t="s">
        <v>1211</v>
      </c>
      <c r="F79" s="564"/>
      <c r="G79" s="563"/>
      <c r="H79" s="564"/>
      <c r="I79" s="566">
        <v>10000</v>
      </c>
      <c r="J79" s="550">
        <f t="shared" si="12"/>
        <v>0</v>
      </c>
      <c r="K79" s="502"/>
      <c r="L79" s="502"/>
      <c r="M79" s="502"/>
      <c r="N79" s="502"/>
      <c r="O79" s="502"/>
      <c r="P79" s="502"/>
      <c r="Q79" s="502">
        <v>10000</v>
      </c>
      <c r="R79" s="557" t="s">
        <v>1105</v>
      </c>
      <c r="S79" s="153" t="s">
        <v>193</v>
      </c>
    </row>
    <row r="80" spans="1:19" s="71" customFormat="1" ht="27.75" customHeight="1" x14ac:dyDescent="0.25">
      <c r="A80" s="461"/>
      <c r="B80" s="569" t="s">
        <v>1212</v>
      </c>
      <c r="C80" s="570" t="s">
        <v>1159</v>
      </c>
      <c r="D80" s="570" t="s">
        <v>1213</v>
      </c>
      <c r="E80" s="565" t="s">
        <v>1214</v>
      </c>
      <c r="F80" s="564"/>
      <c r="G80" s="563"/>
      <c r="H80" s="564"/>
      <c r="I80" s="566">
        <v>140000</v>
      </c>
      <c r="J80" s="550">
        <f t="shared" si="12"/>
        <v>0</v>
      </c>
      <c r="K80" s="502"/>
      <c r="L80" s="502"/>
      <c r="M80" s="502"/>
      <c r="N80" s="502"/>
      <c r="O80" s="502"/>
      <c r="P80" s="502"/>
      <c r="Q80" s="502">
        <v>140000</v>
      </c>
      <c r="R80" s="557" t="s">
        <v>1105</v>
      </c>
      <c r="S80" s="153" t="s">
        <v>193</v>
      </c>
    </row>
    <row r="81" spans="1:19" s="71" customFormat="1" ht="27.75" customHeight="1" x14ac:dyDescent="0.25">
      <c r="A81" s="461"/>
      <c r="B81" s="569" t="s">
        <v>1207</v>
      </c>
      <c r="C81" s="570" t="s">
        <v>625</v>
      </c>
      <c r="D81" s="570" t="s">
        <v>613</v>
      </c>
      <c r="E81" s="565" t="s">
        <v>1208</v>
      </c>
      <c r="F81" s="564"/>
      <c r="G81" s="563"/>
      <c r="H81" s="564"/>
      <c r="I81" s="566">
        <v>150000</v>
      </c>
      <c r="J81" s="550">
        <f t="shared" si="12"/>
        <v>0</v>
      </c>
      <c r="K81" s="502"/>
      <c r="L81" s="502"/>
      <c r="M81" s="502"/>
      <c r="N81" s="502"/>
      <c r="O81" s="502"/>
      <c r="P81" s="502"/>
      <c r="Q81" s="502">
        <v>150000</v>
      </c>
      <c r="R81" s="557" t="s">
        <v>1105</v>
      </c>
      <c r="S81" s="153" t="s">
        <v>193</v>
      </c>
    </row>
    <row r="82" spans="1:19" s="71" customFormat="1" ht="27.75" customHeight="1" x14ac:dyDescent="0.25">
      <c r="A82" s="461"/>
      <c r="B82" s="569" t="s">
        <v>1216</v>
      </c>
      <c r="C82" s="570" t="s">
        <v>1215</v>
      </c>
      <c r="D82" s="570" t="s">
        <v>1215</v>
      </c>
      <c r="E82" s="565" t="s">
        <v>1217</v>
      </c>
      <c r="F82" s="564"/>
      <c r="G82" s="563"/>
      <c r="H82" s="564"/>
      <c r="I82" s="566">
        <v>325000</v>
      </c>
      <c r="J82" s="550">
        <f t="shared" si="12"/>
        <v>0</v>
      </c>
      <c r="K82" s="502"/>
      <c r="L82" s="502"/>
      <c r="M82" s="502"/>
      <c r="N82" s="502"/>
      <c r="O82" s="502"/>
      <c r="P82" s="502"/>
      <c r="Q82" s="502">
        <v>325000</v>
      </c>
      <c r="R82" s="557" t="s">
        <v>1105</v>
      </c>
      <c r="S82" s="153" t="s">
        <v>193</v>
      </c>
    </row>
    <row r="83" spans="1:19" s="71" customFormat="1" ht="27.75" customHeight="1" x14ac:dyDescent="0.25">
      <c r="A83" s="461"/>
      <c r="B83" s="569" t="s">
        <v>1218</v>
      </c>
      <c r="C83" s="570" t="s">
        <v>622</v>
      </c>
      <c r="D83" s="570" t="s">
        <v>1154</v>
      </c>
      <c r="E83" s="565" t="s">
        <v>1219</v>
      </c>
      <c r="F83" s="564"/>
      <c r="G83" s="563"/>
      <c r="H83" s="564"/>
      <c r="I83" s="566">
        <v>50058</v>
      </c>
      <c r="J83" s="550">
        <f t="shared" si="12"/>
        <v>0</v>
      </c>
      <c r="K83" s="502"/>
      <c r="L83" s="502"/>
      <c r="M83" s="502"/>
      <c r="N83" s="502"/>
      <c r="O83" s="502"/>
      <c r="P83" s="502"/>
      <c r="Q83" s="502">
        <v>50058</v>
      </c>
      <c r="R83" s="572" t="s">
        <v>1105</v>
      </c>
      <c r="S83" s="153" t="s">
        <v>193</v>
      </c>
    </row>
    <row r="84" spans="1:19" s="71" customFormat="1" ht="27.75" customHeight="1" x14ac:dyDescent="0.25">
      <c r="A84" s="461"/>
      <c r="B84" s="465"/>
      <c r="C84" s="471"/>
      <c r="D84" s="471"/>
      <c r="E84" s="477"/>
      <c r="F84" s="471"/>
      <c r="G84" s="444"/>
      <c r="H84" s="444"/>
      <c r="I84" s="469"/>
      <c r="J84" s="472"/>
      <c r="K84" s="449"/>
      <c r="L84" s="449"/>
      <c r="M84" s="449"/>
      <c r="N84" s="449"/>
      <c r="O84" s="449"/>
      <c r="P84" s="449"/>
      <c r="Q84" s="502"/>
      <c r="R84" s="485"/>
      <c r="S84" s="562"/>
    </row>
    <row r="85" spans="1:19" ht="27.75" customHeight="1" x14ac:dyDescent="0.3">
      <c r="A85" s="460"/>
      <c r="B85" s="511" t="s">
        <v>47</v>
      </c>
      <c r="C85" s="443"/>
      <c r="D85" s="443"/>
      <c r="E85" s="517"/>
      <c r="F85" s="443"/>
      <c r="G85" s="443"/>
      <c r="H85" s="443"/>
      <c r="I85" s="161">
        <f>SUM(I86:I96)</f>
        <v>3850000</v>
      </c>
      <c r="J85" s="106"/>
      <c r="K85" s="417"/>
      <c r="L85" s="417"/>
      <c r="M85" s="417"/>
      <c r="N85" s="417"/>
      <c r="O85" s="417"/>
      <c r="P85" s="417"/>
      <c r="Q85" s="506"/>
      <c r="R85" s="449"/>
      <c r="S85" s="544"/>
    </row>
    <row r="86" spans="1:19" s="71" customFormat="1" ht="27.75" customHeight="1" x14ac:dyDescent="0.25">
      <c r="A86" s="460"/>
      <c r="B86" s="465" t="s">
        <v>1094</v>
      </c>
      <c r="C86" s="465" t="s">
        <v>380</v>
      </c>
      <c r="D86" s="465" t="s">
        <v>381</v>
      </c>
      <c r="E86" s="477" t="s">
        <v>382</v>
      </c>
      <c r="F86" s="465" t="s">
        <v>987</v>
      </c>
      <c r="G86" s="444" t="s">
        <v>988</v>
      </c>
      <c r="H86" s="38"/>
      <c r="I86" s="469">
        <v>600000</v>
      </c>
      <c r="J86" s="472">
        <f>I86-SUM(K86:R86)</f>
        <v>0</v>
      </c>
      <c r="K86" s="484">
        <v>600000</v>
      </c>
      <c r="L86" s="453"/>
      <c r="M86" s="484"/>
      <c r="N86" s="484"/>
      <c r="O86" s="484"/>
      <c r="P86" s="484"/>
      <c r="Q86" s="453"/>
      <c r="R86" s="485" t="s">
        <v>1093</v>
      </c>
      <c r="S86" s="562"/>
    </row>
    <row r="87" spans="1:19" s="71" customFormat="1" ht="27.75" customHeight="1" x14ac:dyDescent="0.25">
      <c r="A87" s="460"/>
      <c r="B87" s="512" t="s">
        <v>113</v>
      </c>
      <c r="C87" s="38"/>
      <c r="D87" s="38"/>
      <c r="E87" s="518"/>
      <c r="F87" s="38"/>
      <c r="G87" s="38"/>
      <c r="H87" s="38"/>
      <c r="I87" s="469">
        <v>300000</v>
      </c>
      <c r="J87" s="472">
        <f t="shared" ref="J87:J96" si="13">I87-SUM(K87:R87)</f>
        <v>0</v>
      </c>
      <c r="K87" s="484">
        <v>300000</v>
      </c>
      <c r="L87" s="453"/>
      <c r="M87" s="484"/>
      <c r="N87" s="484"/>
      <c r="O87" s="484"/>
      <c r="P87" s="484"/>
      <c r="Q87" s="453"/>
      <c r="R87" s="485" t="s">
        <v>1093</v>
      </c>
      <c r="S87" s="562"/>
    </row>
    <row r="88" spans="1:19" s="71" customFormat="1" ht="27.75" customHeight="1" x14ac:dyDescent="0.25">
      <c r="A88" s="460"/>
      <c r="B88" s="465" t="s">
        <v>97</v>
      </c>
      <c r="C88" s="465" t="s">
        <v>390</v>
      </c>
      <c r="D88" s="153" t="s">
        <v>391</v>
      </c>
      <c r="E88" s="477" t="s">
        <v>392</v>
      </c>
      <c r="F88" s="465"/>
      <c r="G88" s="444"/>
      <c r="H88" s="38"/>
      <c r="I88" s="469">
        <v>300000</v>
      </c>
      <c r="J88" s="472">
        <f t="shared" si="13"/>
        <v>0</v>
      </c>
      <c r="K88" s="484">
        <v>300000</v>
      </c>
      <c r="L88" s="453"/>
      <c r="M88" s="484"/>
      <c r="N88" s="484"/>
      <c r="O88" s="484"/>
      <c r="P88" s="484"/>
      <c r="Q88" s="453"/>
      <c r="R88" s="485" t="s">
        <v>1095</v>
      </c>
      <c r="S88" s="562"/>
    </row>
    <row r="89" spans="1:19" s="71" customFormat="1" ht="27.75" customHeight="1" x14ac:dyDescent="0.25">
      <c r="A89" s="460"/>
      <c r="B89" s="155" t="s">
        <v>394</v>
      </c>
      <c r="C89" s="465" t="s">
        <v>395</v>
      </c>
      <c r="D89" s="465" t="s">
        <v>396</v>
      </c>
      <c r="E89" s="477" t="s">
        <v>397</v>
      </c>
      <c r="F89" s="465"/>
      <c r="G89" s="444"/>
      <c r="H89" s="38"/>
      <c r="I89" s="469">
        <v>200000</v>
      </c>
      <c r="J89" s="472">
        <f t="shared" si="13"/>
        <v>0</v>
      </c>
      <c r="K89" s="484">
        <v>200000</v>
      </c>
      <c r="L89" s="453"/>
      <c r="M89" s="484"/>
      <c r="N89" s="484"/>
      <c r="O89" s="484"/>
      <c r="P89" s="484"/>
      <c r="Q89" s="453"/>
      <c r="R89" s="485" t="s">
        <v>1095</v>
      </c>
      <c r="S89" s="562"/>
    </row>
    <row r="90" spans="1:19" s="71" customFormat="1" ht="27.75" customHeight="1" x14ac:dyDescent="0.25">
      <c r="A90" s="460"/>
      <c r="B90" s="155" t="s">
        <v>398</v>
      </c>
      <c r="C90" s="153" t="s">
        <v>399</v>
      </c>
      <c r="D90" s="89" t="s">
        <v>400</v>
      </c>
      <c r="E90" s="477" t="s">
        <v>401</v>
      </c>
      <c r="F90" s="38"/>
      <c r="G90" s="38"/>
      <c r="H90" s="38"/>
      <c r="I90" s="469">
        <v>150000</v>
      </c>
      <c r="J90" s="472">
        <f t="shared" si="13"/>
        <v>0</v>
      </c>
      <c r="K90" s="484">
        <v>150000</v>
      </c>
      <c r="L90" s="453"/>
      <c r="M90" s="484"/>
      <c r="N90" s="484"/>
      <c r="O90" s="484"/>
      <c r="P90" s="484"/>
      <c r="Q90" s="453"/>
      <c r="R90" s="485" t="s">
        <v>1095</v>
      </c>
      <c r="S90" s="562"/>
    </row>
    <row r="91" spans="1:19" s="71" customFormat="1" ht="27.75" customHeight="1" x14ac:dyDescent="0.25">
      <c r="A91" s="460"/>
      <c r="B91" s="512" t="s">
        <v>113</v>
      </c>
      <c r="C91" s="38"/>
      <c r="D91" s="38"/>
      <c r="E91" s="518"/>
      <c r="F91" s="38"/>
      <c r="G91" s="38"/>
      <c r="H91" s="38"/>
      <c r="I91" s="469">
        <v>300000</v>
      </c>
      <c r="J91" s="472">
        <f t="shared" si="13"/>
        <v>0</v>
      </c>
      <c r="K91" s="484">
        <v>300000</v>
      </c>
      <c r="L91" s="453"/>
      <c r="M91" s="484"/>
      <c r="N91" s="484"/>
      <c r="O91" s="484"/>
      <c r="P91" s="484"/>
      <c r="Q91" s="453"/>
      <c r="R91" s="485" t="s">
        <v>1095</v>
      </c>
      <c r="S91" s="562"/>
    </row>
    <row r="92" spans="1:19" s="71" customFormat="1" ht="27.75" customHeight="1" x14ac:dyDescent="0.25">
      <c r="A92" s="460"/>
      <c r="B92" s="465" t="s">
        <v>383</v>
      </c>
      <c r="C92" s="465" t="s">
        <v>384</v>
      </c>
      <c r="D92" s="465" t="s">
        <v>385</v>
      </c>
      <c r="E92" s="477" t="s">
        <v>386</v>
      </c>
      <c r="F92" s="465"/>
      <c r="G92" s="444"/>
      <c r="H92" s="38"/>
      <c r="I92" s="469">
        <v>250000</v>
      </c>
      <c r="J92" s="472">
        <f t="shared" si="13"/>
        <v>0</v>
      </c>
      <c r="K92" s="484">
        <v>250000</v>
      </c>
      <c r="L92" s="484"/>
      <c r="M92" s="484"/>
      <c r="N92" s="484"/>
      <c r="O92" s="484"/>
      <c r="P92" s="484"/>
      <c r="Q92" s="502"/>
      <c r="R92" s="485" t="s">
        <v>1092</v>
      </c>
      <c r="S92" s="562"/>
    </row>
    <row r="93" spans="1:19" s="71" customFormat="1" ht="27.75" customHeight="1" x14ac:dyDescent="0.25">
      <c r="A93" s="460"/>
      <c r="B93" s="465" t="s">
        <v>393</v>
      </c>
      <c r="C93" s="465" t="s">
        <v>448</v>
      </c>
      <c r="D93" s="465" t="s">
        <v>385</v>
      </c>
      <c r="E93" s="477" t="s">
        <v>449</v>
      </c>
      <c r="F93" s="465"/>
      <c r="G93" s="444"/>
      <c r="H93" s="38"/>
      <c r="I93" s="469">
        <v>450000</v>
      </c>
      <c r="J93" s="472">
        <f t="shared" si="13"/>
        <v>0</v>
      </c>
      <c r="K93" s="484">
        <v>450000</v>
      </c>
      <c r="L93" s="484"/>
      <c r="M93" s="484"/>
      <c r="N93" s="484"/>
      <c r="O93" s="484"/>
      <c r="P93" s="484"/>
      <c r="Q93" s="502"/>
      <c r="R93" s="485" t="s">
        <v>1092</v>
      </c>
      <c r="S93" s="562"/>
    </row>
    <row r="94" spans="1:19" s="71" customFormat="1" ht="27.75" customHeight="1" x14ac:dyDescent="0.25">
      <c r="A94" s="460"/>
      <c r="B94" s="512" t="s">
        <v>113</v>
      </c>
      <c r="C94" s="38"/>
      <c r="D94" s="38"/>
      <c r="E94" s="518"/>
      <c r="F94" s="38"/>
      <c r="G94" s="38"/>
      <c r="H94" s="38"/>
      <c r="I94" s="469">
        <v>300000</v>
      </c>
      <c r="J94" s="472">
        <f t="shared" ref="J94:J95" si="14">I94-SUM(K94:R94)</f>
        <v>0</v>
      </c>
      <c r="K94" s="484">
        <v>300000</v>
      </c>
      <c r="L94" s="453"/>
      <c r="M94" s="484"/>
      <c r="N94" s="484"/>
      <c r="O94" s="484"/>
      <c r="P94" s="484"/>
      <c r="Q94" s="453"/>
      <c r="R94" s="485" t="s">
        <v>1092</v>
      </c>
      <c r="S94" s="562"/>
    </row>
    <row r="95" spans="1:19" s="71" customFormat="1" ht="27.75" customHeight="1" x14ac:dyDescent="0.25">
      <c r="A95" s="460"/>
      <c r="B95" s="405" t="s">
        <v>1103</v>
      </c>
      <c r="C95" s="465"/>
      <c r="D95" s="465"/>
      <c r="E95" s="477"/>
      <c r="F95" s="465"/>
      <c r="G95" s="444"/>
      <c r="H95" s="38"/>
      <c r="I95" s="469">
        <v>700000</v>
      </c>
      <c r="J95" s="472">
        <f t="shared" si="14"/>
        <v>0</v>
      </c>
      <c r="K95" s="499">
        <v>700000</v>
      </c>
      <c r="L95" s="484"/>
      <c r="M95" s="484"/>
      <c r="N95" s="484"/>
      <c r="O95" s="484"/>
      <c r="P95" s="484"/>
      <c r="Q95" s="502"/>
      <c r="R95" s="485" t="s">
        <v>1105</v>
      </c>
      <c r="S95" s="562"/>
    </row>
    <row r="96" spans="1:19" s="71" customFormat="1" ht="27.75" customHeight="1" x14ac:dyDescent="0.25">
      <c r="A96" s="460"/>
      <c r="B96" s="512" t="s">
        <v>113</v>
      </c>
      <c r="C96" s="38"/>
      <c r="D96" s="38"/>
      <c r="E96" s="518"/>
      <c r="F96" s="38"/>
      <c r="G96" s="38"/>
      <c r="H96" s="38"/>
      <c r="I96" s="469">
        <v>300000</v>
      </c>
      <c r="J96" s="472">
        <f t="shared" si="13"/>
        <v>0</v>
      </c>
      <c r="K96" s="499">
        <v>300000</v>
      </c>
      <c r="L96" s="453"/>
      <c r="M96" s="484"/>
      <c r="N96" s="484"/>
      <c r="O96" s="484"/>
      <c r="P96" s="484"/>
      <c r="Q96" s="453"/>
      <c r="R96" s="485" t="s">
        <v>1105</v>
      </c>
      <c r="S96" s="562"/>
    </row>
  </sheetData>
  <mergeCells count="3">
    <mergeCell ref="B1:B5"/>
    <mergeCell ref="C1:M1"/>
    <mergeCell ref="C2:D4"/>
  </mergeCells>
  <pageMargins left="0.70866141732283472" right="0.70866141732283472" top="0.74803149606299213" bottom="0.74803149606299213" header="0.31496062992125984" footer="0.31496062992125984"/>
  <pageSetup paperSize="9" scale="63" orientation="portrait" r:id="rId1"/>
  <headerFooter>
    <oddHeader>&amp;R&amp;G</oddHeader>
    <oddFooter>&amp;R&amp;P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AN178"/>
  <sheetViews>
    <sheetView tabSelected="1" topLeftCell="M1" zoomScaleNormal="100" workbookViewId="0">
      <selection activeCell="U4" sqref="U4"/>
    </sheetView>
  </sheetViews>
  <sheetFormatPr defaultRowHeight="15" x14ac:dyDescent="0.25"/>
  <cols>
    <col min="1" max="1" width="9.140625" style="452"/>
    <col min="2" max="2" width="28.28515625" style="30" customWidth="1"/>
    <col min="3" max="3" width="56.140625" style="19" customWidth="1"/>
    <col min="4" max="4" width="19.7109375" style="19" customWidth="1"/>
    <col min="5" max="6" width="18" style="19" customWidth="1"/>
    <col min="7" max="7" width="52" style="19" hidden="1" customWidth="1"/>
    <col min="8" max="8" width="46.85546875" style="19" hidden="1" customWidth="1"/>
    <col min="9" max="9" width="65" style="19" hidden="1" customWidth="1"/>
    <col min="10" max="10" width="23" style="68" customWidth="1"/>
    <col min="11" max="11" width="17.7109375" style="19" customWidth="1"/>
    <col min="12" max="12" width="21.28515625" style="498" customWidth="1"/>
    <col min="13" max="13" width="22.7109375" style="498" customWidth="1"/>
    <col min="14" max="15" width="25.42578125" style="498" customWidth="1"/>
    <col min="16" max="16" width="23.140625" style="498" customWidth="1"/>
    <col min="17" max="20" width="24.140625" style="498" customWidth="1"/>
    <col min="21" max="21" width="25.42578125" style="507" customWidth="1"/>
    <col min="22" max="22" width="25.42578125" style="555" customWidth="1"/>
    <col min="23" max="23" width="36.140625" style="452" customWidth="1"/>
    <col min="24" max="24" width="31.5703125" style="452" customWidth="1"/>
    <col min="25" max="25" width="21.28515625" style="452" customWidth="1"/>
    <col min="26" max="26" width="22.85546875" style="452" customWidth="1"/>
    <col min="27" max="27" width="19.85546875" style="452" customWidth="1"/>
    <col min="28" max="28" width="18.140625" style="452" customWidth="1"/>
    <col min="29" max="29" width="19.42578125" style="452" customWidth="1"/>
    <col min="30" max="30" width="16.85546875" style="452" customWidth="1"/>
    <col min="31" max="31" width="19.28515625" style="452" customWidth="1"/>
    <col min="32" max="36" width="20.42578125" style="452" customWidth="1"/>
    <col min="37" max="37" width="22" style="452" customWidth="1"/>
    <col min="38" max="50" width="9.140625" style="452" customWidth="1"/>
    <col min="51" max="16384" width="9.140625" style="452"/>
  </cols>
  <sheetData>
    <row r="1" spans="1:36" s="1" customFormat="1" ht="41.25" customHeight="1" x14ac:dyDescent="0.25">
      <c r="A1" s="48"/>
      <c r="B1" s="21"/>
      <c r="C1" s="588"/>
      <c r="D1" s="624" t="s">
        <v>1309</v>
      </c>
      <c r="E1" s="625"/>
      <c r="F1" s="625"/>
      <c r="G1" s="625"/>
      <c r="H1" s="625"/>
      <c r="I1" s="625"/>
      <c r="J1" s="625"/>
      <c r="K1" s="625"/>
      <c r="L1" s="625"/>
      <c r="M1" s="625"/>
      <c r="N1" s="625"/>
      <c r="O1" s="152"/>
      <c r="P1" s="152"/>
      <c r="Q1" s="152"/>
      <c r="R1" s="152"/>
      <c r="S1" s="152"/>
      <c r="T1" s="152"/>
      <c r="U1" s="500"/>
      <c r="V1" s="551"/>
    </row>
    <row r="2" spans="1:36" s="48" customFormat="1" ht="166.5" customHeight="1" x14ac:dyDescent="0.25">
      <c r="B2" s="667" t="s">
        <v>1223</v>
      </c>
      <c r="C2" s="667" t="s">
        <v>24</v>
      </c>
      <c r="D2" s="630" t="s">
        <v>25</v>
      </c>
      <c r="E2" s="631"/>
      <c r="F2" s="44"/>
      <c r="G2" s="44"/>
      <c r="H2" s="44"/>
      <c r="I2" s="44"/>
      <c r="J2" s="44"/>
      <c r="K2" s="54"/>
      <c r="L2" s="508" t="s">
        <v>1256</v>
      </c>
      <c r="M2" s="508" t="s">
        <v>2</v>
      </c>
      <c r="N2" s="508" t="s">
        <v>3</v>
      </c>
      <c r="O2" s="508" t="s">
        <v>4</v>
      </c>
      <c r="P2" s="508" t="s">
        <v>5</v>
      </c>
      <c r="Q2" s="508" t="s">
        <v>1310</v>
      </c>
      <c r="R2" s="508" t="s">
        <v>1312</v>
      </c>
      <c r="S2" s="508" t="s">
        <v>1311</v>
      </c>
      <c r="T2" s="508" t="s">
        <v>1313</v>
      </c>
      <c r="U2" s="509" t="s">
        <v>1255</v>
      </c>
      <c r="V2" s="552" t="s">
        <v>444</v>
      </c>
      <c r="W2" s="576" t="s">
        <v>1125</v>
      </c>
    </row>
    <row r="3" spans="1:36" ht="37.5" customHeight="1" x14ac:dyDescent="0.3">
      <c r="B3" s="668"/>
      <c r="C3" s="668"/>
      <c r="D3" s="632"/>
      <c r="E3" s="633"/>
      <c r="F3" s="45"/>
      <c r="G3" s="45"/>
      <c r="H3" s="45"/>
      <c r="I3" s="45"/>
      <c r="J3" s="45"/>
      <c r="K3" s="57" t="s">
        <v>8</v>
      </c>
      <c r="L3" s="494">
        <f>AK33</f>
        <v>30940880</v>
      </c>
      <c r="M3" s="573">
        <f>AK41</f>
        <v>14583631</v>
      </c>
      <c r="N3" s="553">
        <f>AK49</f>
        <v>8400000</v>
      </c>
      <c r="O3" s="553">
        <v>2500000</v>
      </c>
      <c r="P3" s="494">
        <v>1600000</v>
      </c>
      <c r="Q3" s="494">
        <v>175500</v>
      </c>
      <c r="R3" s="494">
        <v>3209000</v>
      </c>
      <c r="S3" s="494">
        <v>2800000</v>
      </c>
      <c r="T3" s="494">
        <v>1920170</v>
      </c>
      <c r="U3" s="501">
        <f>AK21</f>
        <v>58108452</v>
      </c>
      <c r="V3" s="553"/>
      <c r="W3" s="544"/>
      <c r="X3" s="605">
        <f>SUM(L3:U3)</f>
        <v>124237633</v>
      </c>
      <c r="AA3" s="600" t="s">
        <v>1222</v>
      </c>
    </row>
    <row r="4" spans="1:36" ht="37.5" customHeight="1" x14ac:dyDescent="0.25">
      <c r="B4" s="669"/>
      <c r="C4" s="669"/>
      <c r="D4" s="634"/>
      <c r="E4" s="635"/>
      <c r="F4" s="34"/>
      <c r="G4" s="34"/>
      <c r="H4" s="34"/>
      <c r="I4" s="34"/>
      <c r="J4" s="34"/>
      <c r="K4" s="58" t="s">
        <v>14</v>
      </c>
      <c r="L4" s="484">
        <f t="shared" ref="L4:U4" si="0">SUM(L7:L178)</f>
        <v>30940880</v>
      </c>
      <c r="M4" s="484">
        <f t="shared" si="0"/>
        <v>14583631</v>
      </c>
      <c r="N4" s="484">
        <f t="shared" si="0"/>
        <v>8400000</v>
      </c>
      <c r="O4" s="484">
        <f t="shared" si="0"/>
        <v>2500000</v>
      </c>
      <c r="P4" s="484">
        <f t="shared" si="0"/>
        <v>1600000</v>
      </c>
      <c r="Q4" s="484">
        <f t="shared" si="0"/>
        <v>175500</v>
      </c>
      <c r="R4" s="484">
        <f t="shared" si="0"/>
        <v>3209000</v>
      </c>
      <c r="S4" s="484">
        <f t="shared" si="0"/>
        <v>2800000</v>
      </c>
      <c r="T4" s="484">
        <f t="shared" si="0"/>
        <v>1920170</v>
      </c>
      <c r="U4" s="484">
        <f t="shared" si="0"/>
        <v>58108452</v>
      </c>
      <c r="V4" s="449"/>
      <c r="W4" s="544"/>
      <c r="AA4" s="595" t="s">
        <v>1231</v>
      </c>
      <c r="AB4" s="595" t="s">
        <v>1232</v>
      </c>
      <c r="AC4" s="595" t="s">
        <v>1233</v>
      </c>
      <c r="AD4" s="595" t="s">
        <v>1234</v>
      </c>
      <c r="AE4" s="595" t="s">
        <v>1235</v>
      </c>
      <c r="AF4" s="595" t="s">
        <v>1236</v>
      </c>
      <c r="AG4" s="595" t="s">
        <v>1237</v>
      </c>
      <c r="AH4" s="595" t="s">
        <v>1238</v>
      </c>
      <c r="AI4" s="595" t="s">
        <v>1239</v>
      </c>
      <c r="AJ4" s="595" t="s">
        <v>1240</v>
      </c>
    </row>
    <row r="5" spans="1:36" s="4" customFormat="1" ht="20.100000000000001" customHeight="1" x14ac:dyDescent="0.35">
      <c r="B5" s="24"/>
      <c r="C5" s="589"/>
      <c r="D5" s="59" t="s">
        <v>20</v>
      </c>
      <c r="E5" s="59" t="s">
        <v>21</v>
      </c>
      <c r="F5" s="59" t="s">
        <v>120</v>
      </c>
      <c r="G5" s="59" t="s">
        <v>22</v>
      </c>
      <c r="H5" s="59" t="s">
        <v>30</v>
      </c>
      <c r="I5" s="59" t="s">
        <v>31</v>
      </c>
      <c r="J5" s="60" t="s">
        <v>23</v>
      </c>
      <c r="K5" s="55"/>
      <c r="L5" s="495">
        <f t="shared" ref="L5:T5" si="1">L3-L4</f>
        <v>0</v>
      </c>
      <c r="M5" s="495">
        <f t="shared" si="1"/>
        <v>0</v>
      </c>
      <c r="N5" s="495">
        <f t="shared" si="1"/>
        <v>0</v>
      </c>
      <c r="O5" s="495">
        <f t="shared" si="1"/>
        <v>0</v>
      </c>
      <c r="P5" s="495">
        <f t="shared" si="1"/>
        <v>0</v>
      </c>
      <c r="Q5" s="495">
        <f t="shared" si="1"/>
        <v>0</v>
      </c>
      <c r="R5" s="495">
        <f t="shared" si="1"/>
        <v>0</v>
      </c>
      <c r="S5" s="495">
        <f t="shared" si="1"/>
        <v>0</v>
      </c>
      <c r="T5" s="495">
        <f t="shared" si="1"/>
        <v>0</v>
      </c>
      <c r="U5" s="503">
        <f t="shared" ref="U5" si="2">U3-U4</f>
        <v>0</v>
      </c>
      <c r="V5" s="554"/>
      <c r="W5" s="543"/>
      <c r="Z5" s="543"/>
      <c r="AA5" s="558" t="s">
        <v>1093</v>
      </c>
      <c r="AB5" s="543" t="s">
        <v>1095</v>
      </c>
      <c r="AC5" s="543" t="s">
        <v>1092</v>
      </c>
      <c r="AD5" s="543" t="s">
        <v>1105</v>
      </c>
      <c r="AE5" s="543" t="s">
        <v>1225</v>
      </c>
      <c r="AF5" s="543" t="s">
        <v>1226</v>
      </c>
      <c r="AG5" s="543" t="s">
        <v>1227</v>
      </c>
      <c r="AH5" s="543" t="s">
        <v>1228</v>
      </c>
      <c r="AI5" s="543" t="s">
        <v>1229</v>
      </c>
      <c r="AJ5" s="543" t="s">
        <v>1230</v>
      </c>
    </row>
    <row r="6" spans="1:36" s="50" customFormat="1" ht="21" x14ac:dyDescent="0.25">
      <c r="B6" s="670" t="s">
        <v>1242</v>
      </c>
      <c r="C6" s="51" t="s">
        <v>9</v>
      </c>
      <c r="D6" s="51"/>
      <c r="E6" s="51"/>
      <c r="F6" s="51"/>
      <c r="G6" s="51"/>
      <c r="H6" s="51"/>
      <c r="I6" s="51"/>
      <c r="J6" s="62"/>
      <c r="K6" s="56"/>
      <c r="L6" s="375"/>
      <c r="M6" s="375"/>
      <c r="N6" s="375"/>
      <c r="O6" s="375"/>
      <c r="P6" s="375"/>
      <c r="Q6" s="375"/>
      <c r="R6" s="375"/>
      <c r="S6" s="375"/>
      <c r="T6" s="375"/>
      <c r="U6" s="375"/>
      <c r="V6" s="485"/>
      <c r="W6" s="153"/>
      <c r="Z6" s="153"/>
      <c r="AA6" s="153"/>
      <c r="AB6" s="153"/>
      <c r="AC6" s="153"/>
      <c r="AD6" s="153"/>
      <c r="AE6" s="153"/>
      <c r="AF6" s="153"/>
      <c r="AG6" s="153"/>
      <c r="AH6" s="153"/>
      <c r="AI6" s="153"/>
      <c r="AJ6" s="153"/>
    </row>
    <row r="7" spans="1:36" ht="19.5" customHeight="1" x14ac:dyDescent="0.25">
      <c r="B7" s="671"/>
      <c r="C7" s="510" t="s">
        <v>115</v>
      </c>
      <c r="D7" s="98"/>
      <c r="E7" s="98"/>
      <c r="F7" s="98"/>
      <c r="G7" s="98"/>
      <c r="H7" s="98"/>
      <c r="I7" s="98"/>
      <c r="J7" s="104">
        <f>SUM(J9:J30)</f>
        <v>14454269</v>
      </c>
      <c r="K7" s="100"/>
      <c r="L7" s="496"/>
      <c r="M7" s="496"/>
      <c r="N7" s="496"/>
      <c r="O7" s="496"/>
      <c r="P7" s="496"/>
      <c r="Q7" s="496"/>
      <c r="R7" s="496"/>
      <c r="S7" s="496"/>
      <c r="T7" s="496"/>
      <c r="U7" s="504"/>
      <c r="V7" s="485"/>
      <c r="W7" s="544"/>
      <c r="Z7" s="593" t="s">
        <v>1113</v>
      </c>
      <c r="AA7" s="612">
        <v>700000</v>
      </c>
      <c r="AB7" s="612">
        <v>2000000</v>
      </c>
      <c r="AC7" s="612">
        <v>2500000</v>
      </c>
      <c r="AD7" s="612">
        <v>3000000</v>
      </c>
      <c r="AE7" s="612">
        <v>3300000</v>
      </c>
      <c r="AF7" s="612">
        <v>3480000</v>
      </c>
      <c r="AG7" s="612">
        <v>3572310</v>
      </c>
      <c r="AH7" s="612">
        <v>3826136</v>
      </c>
      <c r="AI7" s="615">
        <v>4080430</v>
      </c>
      <c r="AJ7" s="615">
        <v>4345048</v>
      </c>
    </row>
    <row r="8" spans="1:36" ht="17.25" customHeight="1" x14ac:dyDescent="0.25">
      <c r="B8" s="671"/>
      <c r="C8" s="522" t="s">
        <v>1089</v>
      </c>
      <c r="D8" s="523"/>
      <c r="E8" s="523"/>
      <c r="F8" s="523"/>
      <c r="G8" s="523"/>
      <c r="H8" s="523"/>
      <c r="I8" s="523"/>
      <c r="J8" s="524"/>
      <c r="K8" s="525"/>
      <c r="L8" s="526"/>
      <c r="M8" s="526"/>
      <c r="N8" s="526"/>
      <c r="O8" s="526"/>
      <c r="P8" s="526"/>
      <c r="Q8" s="526"/>
      <c r="R8" s="526"/>
      <c r="S8" s="526"/>
      <c r="T8" s="526"/>
      <c r="U8" s="526"/>
      <c r="V8" s="485"/>
      <c r="W8" s="544"/>
      <c r="Z8" s="594"/>
      <c r="AA8" s="556">
        <f t="shared" ref="AA8:AJ8" si="3">AA7-SUMIFS($U$9:$U$141,$V$9:$V$141,AA5,$W$9:$W$141,$Z$7)</f>
        <v>0</v>
      </c>
      <c r="AB8" s="556">
        <f t="shared" si="3"/>
        <v>0</v>
      </c>
      <c r="AC8" s="556">
        <f t="shared" si="3"/>
        <v>0</v>
      </c>
      <c r="AD8" s="556">
        <f t="shared" si="3"/>
        <v>0</v>
      </c>
      <c r="AE8" s="556">
        <f t="shared" si="3"/>
        <v>0</v>
      </c>
      <c r="AF8" s="556">
        <f t="shared" si="3"/>
        <v>0</v>
      </c>
      <c r="AG8" s="556">
        <f t="shared" si="3"/>
        <v>0</v>
      </c>
      <c r="AH8" s="556">
        <f t="shared" si="3"/>
        <v>0</v>
      </c>
      <c r="AI8" s="556">
        <f t="shared" si="3"/>
        <v>0</v>
      </c>
      <c r="AJ8" s="556">
        <f t="shared" si="3"/>
        <v>0</v>
      </c>
    </row>
    <row r="9" spans="1:36" ht="30" customHeight="1" x14ac:dyDescent="0.25">
      <c r="B9" s="671"/>
      <c r="C9" s="81" t="s">
        <v>1097</v>
      </c>
      <c r="D9" s="81" t="s">
        <v>406</v>
      </c>
      <c r="E9" s="81" t="s">
        <v>407</v>
      </c>
      <c r="F9" s="577" t="s">
        <v>408</v>
      </c>
      <c r="G9" s="35"/>
      <c r="H9" s="35"/>
      <c r="I9" s="35"/>
      <c r="J9" s="470">
        <v>500000</v>
      </c>
      <c r="K9" s="472">
        <f>J9-SUM(L9:U9)</f>
        <v>0</v>
      </c>
      <c r="L9" s="455"/>
      <c r="M9" s="455"/>
      <c r="N9" s="497">
        <v>250000</v>
      </c>
      <c r="O9" s="497">
        <v>250000</v>
      </c>
      <c r="P9" s="497"/>
      <c r="Q9" s="497"/>
      <c r="R9" s="497"/>
      <c r="S9" s="497"/>
      <c r="T9" s="497"/>
      <c r="U9" s="519"/>
      <c r="V9" s="497" t="s">
        <v>1093</v>
      </c>
      <c r="W9" s="544"/>
      <c r="Z9" s="593"/>
      <c r="AA9" s="545"/>
      <c r="AB9" s="545"/>
      <c r="AC9" s="545"/>
      <c r="AD9" s="545"/>
      <c r="AE9" s="545"/>
      <c r="AF9" s="545"/>
      <c r="AG9" s="545"/>
      <c r="AH9" s="545"/>
      <c r="AI9" s="545"/>
      <c r="AJ9" s="545"/>
    </row>
    <row r="10" spans="1:36" ht="27.75" customHeight="1" x14ac:dyDescent="0.25">
      <c r="B10" s="671"/>
      <c r="C10" s="81" t="s">
        <v>1098</v>
      </c>
      <c r="D10" s="35" t="s">
        <v>403</v>
      </c>
      <c r="E10" s="35" t="s">
        <v>404</v>
      </c>
      <c r="F10" s="89" t="s">
        <v>41</v>
      </c>
      <c r="G10" s="35"/>
      <c r="H10" s="35"/>
      <c r="I10" s="35"/>
      <c r="J10" s="470">
        <v>700000</v>
      </c>
      <c r="K10" s="472">
        <f t="shared" ref="K10:K11" si="4">J10-SUM(L10:U10)</f>
        <v>0</v>
      </c>
      <c r="L10" s="455"/>
      <c r="M10" s="455"/>
      <c r="N10" s="497">
        <v>450000</v>
      </c>
      <c r="O10" s="497">
        <v>250000</v>
      </c>
      <c r="P10" s="497"/>
      <c r="Q10" s="497"/>
      <c r="R10" s="497"/>
      <c r="S10" s="497"/>
      <c r="T10" s="497"/>
      <c r="U10" s="519"/>
      <c r="V10" s="497" t="s">
        <v>1095</v>
      </c>
      <c r="W10" s="544"/>
      <c r="Z10" s="593" t="s">
        <v>193</v>
      </c>
      <c r="AA10" s="614">
        <v>484572</v>
      </c>
      <c r="AB10" s="614">
        <v>500000</v>
      </c>
      <c r="AC10" s="614">
        <v>386077</v>
      </c>
      <c r="AD10" s="614">
        <v>357005</v>
      </c>
      <c r="AE10" s="614">
        <v>1186639</v>
      </c>
      <c r="AF10" s="614">
        <v>1220000</v>
      </c>
      <c r="AG10" s="614">
        <v>1220000</v>
      </c>
      <c r="AH10" s="614">
        <v>1220000</v>
      </c>
      <c r="AI10" s="614">
        <v>1220000</v>
      </c>
      <c r="AJ10" s="614">
        <v>1220000</v>
      </c>
    </row>
    <row r="11" spans="1:36" ht="27.75" customHeight="1" x14ac:dyDescent="0.25">
      <c r="B11" s="671"/>
      <c r="C11" s="81" t="s">
        <v>1090</v>
      </c>
      <c r="D11" s="35" t="s">
        <v>404</v>
      </c>
      <c r="E11" s="35" t="s">
        <v>1026</v>
      </c>
      <c r="F11" s="89" t="s">
        <v>1106</v>
      </c>
      <c r="G11" s="35"/>
      <c r="H11" s="35"/>
      <c r="I11" s="35"/>
      <c r="J11" s="470">
        <v>600000</v>
      </c>
      <c r="K11" s="472">
        <f t="shared" si="4"/>
        <v>0</v>
      </c>
      <c r="L11" s="455"/>
      <c r="M11" s="455"/>
      <c r="N11" s="497">
        <v>350000</v>
      </c>
      <c r="O11" s="497">
        <v>250000</v>
      </c>
      <c r="P11" s="497"/>
      <c r="Q11" s="497"/>
      <c r="R11" s="497"/>
      <c r="S11" s="497"/>
      <c r="T11" s="497"/>
      <c r="U11" s="519"/>
      <c r="V11" s="497" t="s">
        <v>1092</v>
      </c>
      <c r="W11" s="544"/>
      <c r="Z11" s="593"/>
      <c r="AA11" s="556">
        <f t="shared" ref="AA11:AJ11" si="5">AA10-SUMIFS($U$9:$U$141,$V$9:$V$141,AA5,$W$9:$W$141,$Z$10)</f>
        <v>0</v>
      </c>
      <c r="AB11" s="556">
        <f t="shared" si="5"/>
        <v>0</v>
      </c>
      <c r="AC11" s="556">
        <f t="shared" si="5"/>
        <v>0</v>
      </c>
      <c r="AD11" s="556">
        <f t="shared" si="5"/>
        <v>0</v>
      </c>
      <c r="AE11" s="556">
        <f t="shared" si="5"/>
        <v>0</v>
      </c>
      <c r="AF11" s="556">
        <f t="shared" si="5"/>
        <v>0</v>
      </c>
      <c r="AG11" s="556">
        <f t="shared" si="5"/>
        <v>0</v>
      </c>
      <c r="AH11" s="556">
        <f t="shared" si="5"/>
        <v>0</v>
      </c>
      <c r="AI11" s="556">
        <f t="shared" si="5"/>
        <v>0</v>
      </c>
      <c r="AJ11" s="556">
        <f t="shared" si="5"/>
        <v>0</v>
      </c>
    </row>
    <row r="12" spans="1:36" ht="27.75" customHeight="1" x14ac:dyDescent="0.25">
      <c r="B12" s="671"/>
      <c r="C12" s="81" t="s">
        <v>1090</v>
      </c>
      <c r="D12" s="81" t="s">
        <v>405</v>
      </c>
      <c r="E12" s="81" t="s">
        <v>419</v>
      </c>
      <c r="F12" s="601" t="s">
        <v>420</v>
      </c>
      <c r="G12" s="35"/>
      <c r="H12" s="35"/>
      <c r="I12" s="35"/>
      <c r="J12" s="470">
        <v>600000</v>
      </c>
      <c r="K12" s="472">
        <f t="shared" ref="K12:K18" si="6">J12-SUM(L12:U12)</f>
        <v>0</v>
      </c>
      <c r="L12" s="497"/>
      <c r="M12" s="497"/>
      <c r="N12" s="497">
        <v>350000</v>
      </c>
      <c r="O12" s="497">
        <v>250000</v>
      </c>
      <c r="P12" s="497"/>
      <c r="Q12" s="497"/>
      <c r="R12" s="497"/>
      <c r="S12" s="497"/>
      <c r="T12" s="497"/>
      <c r="U12" s="505"/>
      <c r="V12" s="497" t="s">
        <v>1105</v>
      </c>
      <c r="W12" s="544"/>
      <c r="Z12" s="593"/>
      <c r="AA12" s="545"/>
      <c r="AB12" s="545"/>
      <c r="AC12" s="545"/>
      <c r="AD12" s="545"/>
      <c r="AE12" s="545"/>
      <c r="AF12" s="545"/>
      <c r="AG12" s="545"/>
      <c r="AH12" s="545"/>
      <c r="AI12" s="545"/>
      <c r="AJ12" s="545"/>
    </row>
    <row r="13" spans="1:36" ht="27.75" customHeight="1" x14ac:dyDescent="0.25">
      <c r="B13" s="671"/>
      <c r="C13" s="583" t="s">
        <v>1314</v>
      </c>
      <c r="D13" s="583"/>
      <c r="E13" s="583"/>
      <c r="F13" s="583"/>
      <c r="G13" s="583"/>
      <c r="H13" s="583"/>
      <c r="I13" s="583"/>
      <c r="J13" s="585">
        <v>750000</v>
      </c>
      <c r="K13" s="472">
        <f t="shared" si="6"/>
        <v>0</v>
      </c>
      <c r="L13" s="583"/>
      <c r="M13" s="583"/>
      <c r="N13" s="598">
        <v>500000</v>
      </c>
      <c r="O13" s="598">
        <v>250000</v>
      </c>
      <c r="P13" s="583"/>
      <c r="Q13" s="583"/>
      <c r="R13" s="583"/>
      <c r="S13" s="583"/>
      <c r="T13" s="583"/>
      <c r="U13" s="505"/>
      <c r="V13" s="597" t="s">
        <v>1225</v>
      </c>
      <c r="W13" s="544"/>
      <c r="Z13" s="593" t="s">
        <v>1131</v>
      </c>
      <c r="AA13" s="545">
        <v>0</v>
      </c>
      <c r="AB13" s="545">
        <v>0</v>
      </c>
      <c r="AC13" s="545">
        <v>1000000</v>
      </c>
      <c r="AD13" s="545">
        <v>2000000</v>
      </c>
      <c r="AE13" s="545">
        <v>2000000</v>
      </c>
      <c r="AF13" s="545">
        <v>2000000</v>
      </c>
      <c r="AG13" s="545">
        <v>2000000</v>
      </c>
      <c r="AH13" s="545">
        <v>2000000</v>
      </c>
      <c r="AI13" s="545">
        <v>2000000</v>
      </c>
      <c r="AJ13" s="545">
        <v>2000000</v>
      </c>
    </row>
    <row r="14" spans="1:36" ht="27.75" customHeight="1" x14ac:dyDescent="0.25">
      <c r="B14" s="671"/>
      <c r="C14" s="583" t="s">
        <v>1315</v>
      </c>
      <c r="D14" s="583"/>
      <c r="E14" s="583"/>
      <c r="F14" s="583"/>
      <c r="G14" s="583"/>
      <c r="H14" s="583"/>
      <c r="I14" s="583"/>
      <c r="J14" s="585">
        <v>750000</v>
      </c>
      <c r="K14" s="472">
        <f t="shared" si="6"/>
        <v>0</v>
      </c>
      <c r="L14" s="583"/>
      <c r="M14" s="583"/>
      <c r="N14" s="598">
        <v>500000</v>
      </c>
      <c r="O14" s="598">
        <v>250000</v>
      </c>
      <c r="P14" s="583"/>
      <c r="Q14" s="583"/>
      <c r="R14" s="583"/>
      <c r="S14" s="583"/>
      <c r="T14" s="583"/>
      <c r="U14" s="505"/>
      <c r="V14" s="597" t="s">
        <v>1226</v>
      </c>
      <c r="W14" s="544"/>
      <c r="Z14" s="593"/>
      <c r="AA14" s="556">
        <f t="shared" ref="AA14:AJ14" si="7">AA13-SUMIFS($U$9:$U$141,$V$9:$V$141,AA5,$W$9:$W$141,$Z$13)</f>
        <v>0</v>
      </c>
      <c r="AB14" s="556">
        <f t="shared" si="7"/>
        <v>0</v>
      </c>
      <c r="AC14" s="556">
        <f t="shared" si="7"/>
        <v>0</v>
      </c>
      <c r="AD14" s="556">
        <f t="shared" si="7"/>
        <v>0</v>
      </c>
      <c r="AE14" s="556">
        <f t="shared" si="7"/>
        <v>0</v>
      </c>
      <c r="AF14" s="556">
        <f t="shared" si="7"/>
        <v>0</v>
      </c>
      <c r="AG14" s="556">
        <f t="shared" si="7"/>
        <v>0</v>
      </c>
      <c r="AH14" s="556">
        <f t="shared" si="7"/>
        <v>0</v>
      </c>
      <c r="AI14" s="556">
        <f t="shared" si="7"/>
        <v>0</v>
      </c>
      <c r="AJ14" s="556">
        <f t="shared" si="7"/>
        <v>0</v>
      </c>
    </row>
    <row r="15" spans="1:36" ht="27.75" customHeight="1" x14ac:dyDescent="0.25">
      <c r="B15" s="671"/>
      <c r="C15" s="583" t="s">
        <v>1316</v>
      </c>
      <c r="D15" s="583"/>
      <c r="E15" s="583"/>
      <c r="F15" s="583"/>
      <c r="G15" s="583"/>
      <c r="H15" s="583"/>
      <c r="I15" s="583"/>
      <c r="J15" s="585">
        <v>750000</v>
      </c>
      <c r="K15" s="472">
        <f t="shared" si="6"/>
        <v>0</v>
      </c>
      <c r="L15" s="583"/>
      <c r="M15" s="583"/>
      <c r="N15" s="598">
        <v>500000</v>
      </c>
      <c r="O15" s="598">
        <v>250000</v>
      </c>
      <c r="P15" s="583"/>
      <c r="Q15" s="583"/>
      <c r="R15" s="583"/>
      <c r="S15" s="583"/>
      <c r="T15" s="583"/>
      <c r="U15" s="505"/>
      <c r="V15" s="597" t="s">
        <v>1227</v>
      </c>
      <c r="W15" s="544"/>
      <c r="Z15" s="593"/>
      <c r="AA15" s="544"/>
      <c r="AB15" s="544"/>
      <c r="AC15" s="544"/>
      <c r="AD15" s="544"/>
      <c r="AE15" s="544"/>
      <c r="AF15" s="544"/>
      <c r="AG15" s="544"/>
      <c r="AH15" s="544"/>
      <c r="AI15" s="544"/>
      <c r="AJ15" s="544"/>
    </row>
    <row r="16" spans="1:36" ht="27.75" customHeight="1" x14ac:dyDescent="0.25">
      <c r="B16" s="671"/>
      <c r="C16" s="583" t="s">
        <v>1317</v>
      </c>
      <c r="D16" s="583"/>
      <c r="E16" s="583"/>
      <c r="F16" s="583"/>
      <c r="G16" s="583"/>
      <c r="H16" s="583"/>
      <c r="I16" s="583"/>
      <c r="J16" s="585">
        <v>750000</v>
      </c>
      <c r="K16" s="472">
        <f t="shared" si="6"/>
        <v>0</v>
      </c>
      <c r="L16" s="583"/>
      <c r="M16" s="583"/>
      <c r="N16" s="598">
        <v>500000</v>
      </c>
      <c r="O16" s="598">
        <v>250000</v>
      </c>
      <c r="P16" s="583"/>
      <c r="Q16" s="583"/>
      <c r="R16" s="583"/>
      <c r="S16" s="583"/>
      <c r="T16" s="583"/>
      <c r="U16" s="505"/>
      <c r="V16" s="597" t="s">
        <v>1228</v>
      </c>
      <c r="W16" s="544"/>
      <c r="Z16" s="593" t="s">
        <v>1224</v>
      </c>
      <c r="AA16" s="613">
        <v>0</v>
      </c>
      <c r="AB16" s="613">
        <v>0</v>
      </c>
      <c r="AC16" s="613">
        <v>0</v>
      </c>
      <c r="AD16" s="613">
        <v>0</v>
      </c>
      <c r="AE16" s="613">
        <v>445561</v>
      </c>
      <c r="AF16" s="613">
        <v>444674</v>
      </c>
      <c r="AG16" s="613">
        <v>600000</v>
      </c>
      <c r="AH16" s="613">
        <v>600000</v>
      </c>
      <c r="AI16" s="613">
        <v>600000</v>
      </c>
      <c r="AJ16" s="613">
        <v>600000</v>
      </c>
    </row>
    <row r="17" spans="2:37" ht="27.75" customHeight="1" x14ac:dyDescent="0.25">
      <c r="B17" s="671"/>
      <c r="C17" s="583" t="s">
        <v>1318</v>
      </c>
      <c r="D17" s="583"/>
      <c r="E17" s="583"/>
      <c r="F17" s="583"/>
      <c r="G17" s="583"/>
      <c r="H17" s="583"/>
      <c r="I17" s="583"/>
      <c r="J17" s="585">
        <v>750000</v>
      </c>
      <c r="K17" s="472">
        <f t="shared" si="6"/>
        <v>0</v>
      </c>
      <c r="L17" s="583"/>
      <c r="M17" s="583"/>
      <c r="N17" s="598">
        <v>500000</v>
      </c>
      <c r="O17" s="598">
        <v>250000</v>
      </c>
      <c r="P17" s="583"/>
      <c r="Q17" s="583"/>
      <c r="R17" s="583"/>
      <c r="S17" s="583"/>
      <c r="T17" s="583"/>
      <c r="U17" s="519"/>
      <c r="V17" s="597" t="s">
        <v>1229</v>
      </c>
      <c r="W17" s="544"/>
      <c r="Z17" s="544"/>
      <c r="AA17" s="556">
        <f>AA16-SUMIFS($U$9:$U$141,$V$9:$V$141,AA5,$W$9:$W$141,$Z$16)</f>
        <v>0</v>
      </c>
      <c r="AB17" s="556">
        <f>AB16-SUMIFS($U$9:$U$141,$V$9:$V$141,AB5,$W$9:$W$141,$Z$16)</f>
        <v>0</v>
      </c>
      <c r="AC17" s="556">
        <f>AC16-SUMIFS($U$9:$U$141,$V$9:$V$141,AC5,$W$9:$W$141,$Z$16)</f>
        <v>0</v>
      </c>
      <c r="AD17" s="556">
        <f>AD16-SUMIFS($U$9:$U$141,$V$9:$V$141,AD5,$W$9:$W$141,$Z$16)</f>
        <v>0</v>
      </c>
      <c r="AE17" s="556">
        <f t="shared" ref="AE17:AJ17" si="8">AE16-SUMIFS($U$9:$U$178,$V$9:$V$178,AE5,$W$9:$W$178,$Z$16)</f>
        <v>0</v>
      </c>
      <c r="AF17" s="556">
        <f t="shared" si="8"/>
        <v>0</v>
      </c>
      <c r="AG17" s="556">
        <f t="shared" si="8"/>
        <v>0</v>
      </c>
      <c r="AH17" s="556">
        <f t="shared" si="8"/>
        <v>0</v>
      </c>
      <c r="AI17" s="556">
        <f t="shared" si="8"/>
        <v>0</v>
      </c>
      <c r="AJ17" s="556">
        <f t="shared" si="8"/>
        <v>0</v>
      </c>
    </row>
    <row r="18" spans="2:37" ht="27.75" customHeight="1" x14ac:dyDescent="0.25">
      <c r="B18" s="671"/>
      <c r="C18" s="583" t="s">
        <v>1319</v>
      </c>
      <c r="D18" s="583"/>
      <c r="E18" s="583"/>
      <c r="F18" s="583"/>
      <c r="G18" s="583"/>
      <c r="H18" s="583"/>
      <c r="I18" s="583"/>
      <c r="J18" s="585">
        <v>750000</v>
      </c>
      <c r="K18" s="472">
        <f t="shared" si="6"/>
        <v>0</v>
      </c>
      <c r="L18" s="583"/>
      <c r="M18" s="583"/>
      <c r="N18" s="598">
        <v>500000</v>
      </c>
      <c r="O18" s="598">
        <v>250000</v>
      </c>
      <c r="P18" s="583"/>
      <c r="Q18" s="583"/>
      <c r="R18" s="583"/>
      <c r="S18" s="583"/>
      <c r="T18" s="583"/>
      <c r="U18" s="505"/>
      <c r="V18" s="597" t="s">
        <v>1230</v>
      </c>
      <c r="W18" s="544"/>
      <c r="AK18" s="541"/>
    </row>
    <row r="19" spans="2:37" ht="18" customHeight="1" x14ac:dyDescent="0.25">
      <c r="B19" s="671"/>
      <c r="C19" s="527" t="s">
        <v>1091</v>
      </c>
      <c r="D19" s="528"/>
      <c r="E19" s="528"/>
      <c r="F19" s="529"/>
      <c r="G19" s="530"/>
      <c r="H19" s="530"/>
      <c r="I19" s="530"/>
      <c r="J19" s="531"/>
      <c r="K19" s="532"/>
      <c r="L19" s="533"/>
      <c r="M19" s="533"/>
      <c r="N19" s="533"/>
      <c r="O19" s="533"/>
      <c r="P19" s="533"/>
      <c r="Q19" s="533"/>
      <c r="R19" s="533"/>
      <c r="S19" s="533"/>
      <c r="T19" s="533"/>
      <c r="U19" s="533"/>
      <c r="V19" s="497"/>
      <c r="W19" s="544"/>
    </row>
    <row r="20" spans="2:37" ht="27.75" customHeight="1" x14ac:dyDescent="0.25">
      <c r="B20" s="671"/>
      <c r="C20" s="81" t="s">
        <v>1099</v>
      </c>
      <c r="D20" s="69" t="s">
        <v>410</v>
      </c>
      <c r="E20" s="37" t="s">
        <v>411</v>
      </c>
      <c r="F20" s="520" t="s">
        <v>412</v>
      </c>
      <c r="G20" s="37"/>
      <c r="H20" s="37"/>
      <c r="I20" s="37"/>
      <c r="J20" s="84">
        <v>500000</v>
      </c>
      <c r="K20" s="472">
        <f t="shared" ref="K20:K26" si="9">J20-SUM(L20:U20)</f>
        <v>0</v>
      </c>
      <c r="L20" s="453"/>
      <c r="M20" s="453"/>
      <c r="N20" s="484">
        <v>500000</v>
      </c>
      <c r="O20" s="453"/>
      <c r="P20" s="453"/>
      <c r="Q20" s="453"/>
      <c r="R20" s="453"/>
      <c r="S20" s="453"/>
      <c r="T20" s="453"/>
      <c r="U20" s="521"/>
      <c r="V20" s="485" t="s">
        <v>1093</v>
      </c>
      <c r="W20" s="544"/>
      <c r="AA20" s="542"/>
      <c r="AB20" s="542"/>
      <c r="AC20" s="542"/>
      <c r="AD20" s="542"/>
      <c r="AE20" s="542"/>
      <c r="AF20" s="542"/>
      <c r="AG20" s="542"/>
      <c r="AH20" s="542"/>
      <c r="AI20" s="542"/>
      <c r="AJ20" s="542"/>
      <c r="AK20" s="541"/>
    </row>
    <row r="21" spans="2:37" ht="27.75" customHeight="1" x14ac:dyDescent="0.25">
      <c r="B21" s="671"/>
      <c r="C21" s="546" t="s">
        <v>1109</v>
      </c>
      <c r="D21" s="581" t="s">
        <v>1112</v>
      </c>
      <c r="E21" s="581" t="s">
        <v>1110</v>
      </c>
      <c r="F21" s="557" t="s">
        <v>1220</v>
      </c>
      <c r="G21" s="410"/>
      <c r="H21" s="410"/>
      <c r="I21" s="410"/>
      <c r="J21" s="603">
        <v>104269</v>
      </c>
      <c r="K21" s="409">
        <f t="shared" si="9"/>
        <v>-37087</v>
      </c>
      <c r="L21" s="410"/>
      <c r="M21" s="410"/>
      <c r="N21" s="499"/>
      <c r="O21" s="410"/>
      <c r="P21" s="410"/>
      <c r="Q21" s="410"/>
      <c r="R21" s="410"/>
      <c r="S21" s="410"/>
      <c r="T21" s="410"/>
      <c r="U21" s="499">
        <v>141356</v>
      </c>
      <c r="V21" s="557" t="s">
        <v>1093</v>
      </c>
      <c r="W21" s="544" t="s">
        <v>193</v>
      </c>
      <c r="AA21" s="542">
        <f t="shared" ref="AA21:AJ21" si="10">SUM(AA7:AA17)</f>
        <v>1184572</v>
      </c>
      <c r="AB21" s="542">
        <f t="shared" si="10"/>
        <v>2500000</v>
      </c>
      <c r="AC21" s="542">
        <f t="shared" si="10"/>
        <v>3886077</v>
      </c>
      <c r="AD21" s="542">
        <f t="shared" si="10"/>
        <v>5357005</v>
      </c>
      <c r="AE21" s="542">
        <f t="shared" si="10"/>
        <v>6932200</v>
      </c>
      <c r="AF21" s="542">
        <f t="shared" si="10"/>
        <v>7144674</v>
      </c>
      <c r="AG21" s="542">
        <f t="shared" si="10"/>
        <v>7392310</v>
      </c>
      <c r="AH21" s="542">
        <f t="shared" si="10"/>
        <v>7646136</v>
      </c>
      <c r="AI21" s="542">
        <f t="shared" si="10"/>
        <v>7900430</v>
      </c>
      <c r="AJ21" s="542">
        <f t="shared" si="10"/>
        <v>8165048</v>
      </c>
      <c r="AK21" s="541">
        <f>SUM(AA21:AJ21)</f>
        <v>58108452</v>
      </c>
    </row>
    <row r="22" spans="2:37" ht="27.75" customHeight="1" x14ac:dyDescent="0.25">
      <c r="B22" s="671"/>
      <c r="C22" s="546" t="s">
        <v>1109</v>
      </c>
      <c r="D22" s="547" t="s">
        <v>1110</v>
      </c>
      <c r="E22" s="547" t="s">
        <v>479</v>
      </c>
      <c r="F22" s="548" t="s">
        <v>1111</v>
      </c>
      <c r="G22" s="547"/>
      <c r="H22" s="547"/>
      <c r="I22" s="547"/>
      <c r="J22" s="549">
        <v>700000</v>
      </c>
      <c r="K22" s="472">
        <f t="shared" si="9"/>
        <v>0</v>
      </c>
      <c r="L22" s="521"/>
      <c r="M22" s="521"/>
      <c r="N22" s="502"/>
      <c r="O22" s="521"/>
      <c r="P22" s="521"/>
      <c r="Q22" s="521"/>
      <c r="R22" s="521"/>
      <c r="S22" s="521"/>
      <c r="T22" s="521"/>
      <c r="U22" s="502">
        <v>700000</v>
      </c>
      <c r="V22" s="557" t="s">
        <v>1093</v>
      </c>
      <c r="W22" s="544" t="s">
        <v>1113</v>
      </c>
    </row>
    <row r="23" spans="2:37" ht="27.75" customHeight="1" x14ac:dyDescent="0.25">
      <c r="B23" s="671"/>
      <c r="C23" s="81" t="s">
        <v>1100</v>
      </c>
      <c r="D23" s="35" t="s">
        <v>414</v>
      </c>
      <c r="E23" s="35" t="s">
        <v>415</v>
      </c>
      <c r="F23" s="35" t="s">
        <v>416</v>
      </c>
      <c r="G23" s="61"/>
      <c r="H23" s="61"/>
      <c r="I23" s="35"/>
      <c r="J23" s="470">
        <v>350000</v>
      </c>
      <c r="K23" s="472">
        <f t="shared" si="9"/>
        <v>0</v>
      </c>
      <c r="L23" s="455"/>
      <c r="M23" s="455"/>
      <c r="N23" s="497">
        <v>350000</v>
      </c>
      <c r="O23" s="455"/>
      <c r="P23" s="455"/>
      <c r="Q23" s="455"/>
      <c r="R23" s="455"/>
      <c r="S23" s="455"/>
      <c r="T23" s="455"/>
      <c r="U23" s="519"/>
      <c r="V23" s="497" t="s">
        <v>1095</v>
      </c>
      <c r="W23" s="544"/>
    </row>
    <row r="24" spans="2:37" ht="27.75" customHeight="1" x14ac:dyDescent="0.25">
      <c r="B24" s="671"/>
      <c r="C24" s="546" t="s">
        <v>1107</v>
      </c>
      <c r="D24" s="547" t="s">
        <v>411</v>
      </c>
      <c r="E24" s="547" t="s">
        <v>606</v>
      </c>
      <c r="F24" s="548" t="s">
        <v>1108</v>
      </c>
      <c r="G24" s="547"/>
      <c r="H24" s="547"/>
      <c r="I24" s="547"/>
      <c r="J24" s="549">
        <v>700000</v>
      </c>
      <c r="K24" s="472">
        <f t="shared" si="9"/>
        <v>0</v>
      </c>
      <c r="L24" s="521"/>
      <c r="M24" s="521"/>
      <c r="N24" s="502"/>
      <c r="O24" s="521"/>
      <c r="P24" s="521"/>
      <c r="Q24" s="521"/>
      <c r="R24" s="521"/>
      <c r="S24" s="521"/>
      <c r="T24" s="521"/>
      <c r="U24" s="502">
        <v>700000</v>
      </c>
      <c r="V24" s="557" t="s">
        <v>1095</v>
      </c>
      <c r="W24" s="544" t="s">
        <v>1113</v>
      </c>
    </row>
    <row r="25" spans="2:37" ht="27.75" customHeight="1" x14ac:dyDescent="0.25">
      <c r="B25" s="671"/>
      <c r="C25" s="546" t="s">
        <v>1118</v>
      </c>
      <c r="D25" s="547" t="s">
        <v>1119</v>
      </c>
      <c r="E25" s="547" t="s">
        <v>1120</v>
      </c>
      <c r="F25" s="548"/>
      <c r="G25" s="547"/>
      <c r="H25" s="547"/>
      <c r="I25" s="547"/>
      <c r="J25" s="549">
        <v>1300000</v>
      </c>
      <c r="K25" s="472"/>
      <c r="L25" s="521"/>
      <c r="M25" s="521"/>
      <c r="N25" s="502"/>
      <c r="O25" s="521"/>
      <c r="P25" s="521"/>
      <c r="Q25" s="521"/>
      <c r="R25" s="521"/>
      <c r="S25" s="521"/>
      <c r="T25" s="521"/>
      <c r="U25" s="502">
        <v>1300000</v>
      </c>
      <c r="V25" s="557" t="s">
        <v>1095</v>
      </c>
      <c r="W25" s="544" t="s">
        <v>1113</v>
      </c>
    </row>
    <row r="26" spans="2:37" ht="27.75" customHeight="1" x14ac:dyDescent="0.25">
      <c r="B26" s="671"/>
      <c r="C26" s="81" t="s">
        <v>1101</v>
      </c>
      <c r="D26" s="81" t="s">
        <v>417</v>
      </c>
      <c r="E26" s="81" t="s">
        <v>418</v>
      </c>
      <c r="F26" s="577" t="s">
        <v>423</v>
      </c>
      <c r="G26" s="61"/>
      <c r="H26" s="61"/>
      <c r="I26" s="35"/>
      <c r="J26" s="470">
        <v>500000</v>
      </c>
      <c r="K26" s="472">
        <f t="shared" si="9"/>
        <v>0</v>
      </c>
      <c r="L26" s="497"/>
      <c r="M26" s="497"/>
      <c r="N26" s="497">
        <v>500000</v>
      </c>
      <c r="O26" s="497"/>
      <c r="P26" s="497"/>
      <c r="Q26" s="497"/>
      <c r="R26" s="497"/>
      <c r="S26" s="497"/>
      <c r="T26" s="497"/>
      <c r="U26" s="505"/>
      <c r="V26" s="497" t="s">
        <v>1092</v>
      </c>
      <c r="W26" s="544"/>
    </row>
    <row r="27" spans="2:37" ht="27.75" customHeight="1" x14ac:dyDescent="0.25">
      <c r="B27" s="671"/>
      <c r="C27" s="546" t="s">
        <v>1109</v>
      </c>
      <c r="D27" s="547" t="s">
        <v>1115</v>
      </c>
      <c r="E27" s="547" t="s">
        <v>1116</v>
      </c>
      <c r="F27" s="548" t="s">
        <v>1117</v>
      </c>
      <c r="G27" s="547"/>
      <c r="H27" s="547"/>
      <c r="I27" s="547"/>
      <c r="J27" s="549">
        <v>900000</v>
      </c>
      <c r="K27" s="472">
        <f>J27-SUM(L27:U27)</f>
        <v>0</v>
      </c>
      <c r="L27" s="521"/>
      <c r="M27" s="521"/>
      <c r="N27" s="502"/>
      <c r="O27" s="521"/>
      <c r="P27" s="521"/>
      <c r="Q27" s="521"/>
      <c r="R27" s="521"/>
      <c r="S27" s="521"/>
      <c r="T27" s="521"/>
      <c r="U27" s="502">
        <v>900000</v>
      </c>
      <c r="V27" s="557" t="s">
        <v>1092</v>
      </c>
      <c r="W27" s="544" t="s">
        <v>1113</v>
      </c>
      <c r="AA27" s="542"/>
      <c r="AB27" s="542"/>
      <c r="AC27" s="542"/>
      <c r="AD27" s="542"/>
      <c r="AE27" s="542"/>
      <c r="AF27" s="542"/>
      <c r="AG27" s="542"/>
      <c r="AH27" s="542"/>
      <c r="AI27" s="542"/>
      <c r="AJ27" s="542"/>
      <c r="AK27" s="541"/>
    </row>
    <row r="28" spans="2:37" ht="27.75" customHeight="1" x14ac:dyDescent="0.25">
      <c r="B28" s="671"/>
      <c r="C28" s="546" t="s">
        <v>1126</v>
      </c>
      <c r="D28" s="561" t="s">
        <v>1135</v>
      </c>
      <c r="E28" s="547" t="s">
        <v>1138</v>
      </c>
      <c r="F28" s="548" t="s">
        <v>1137</v>
      </c>
      <c r="G28" s="547"/>
      <c r="H28" s="547"/>
      <c r="I28" s="547"/>
      <c r="J28" s="549">
        <v>1600000</v>
      </c>
      <c r="K28" s="472">
        <f>J28-SUM(L28:U28)</f>
        <v>0</v>
      </c>
      <c r="L28" s="521"/>
      <c r="M28" s="521"/>
      <c r="N28" s="502"/>
      <c r="O28" s="521"/>
      <c r="P28" s="521"/>
      <c r="Q28" s="521"/>
      <c r="R28" s="521"/>
      <c r="S28" s="521"/>
      <c r="T28" s="521"/>
      <c r="U28" s="502">
        <v>1600000</v>
      </c>
      <c r="V28" s="557" t="s">
        <v>1092</v>
      </c>
      <c r="W28" s="544" t="s">
        <v>1113</v>
      </c>
      <c r="AA28" s="542"/>
      <c r="AB28" s="542"/>
      <c r="AC28" s="542"/>
      <c r="AD28" s="542"/>
      <c r="AE28" s="542"/>
      <c r="AF28" s="542"/>
      <c r="AG28" s="542"/>
      <c r="AH28" s="542"/>
      <c r="AI28" s="542"/>
      <c r="AJ28" s="542"/>
      <c r="AK28" s="541"/>
    </row>
    <row r="29" spans="2:37" ht="27.75" customHeight="1" x14ac:dyDescent="0.3">
      <c r="B29" s="671"/>
      <c r="C29" s="546" t="s">
        <v>1126</v>
      </c>
      <c r="D29" s="547" t="s">
        <v>1138</v>
      </c>
      <c r="E29" s="547" t="s">
        <v>1136</v>
      </c>
      <c r="F29" s="548" t="s">
        <v>1139</v>
      </c>
      <c r="G29" s="547"/>
      <c r="H29" s="547"/>
      <c r="I29" s="547"/>
      <c r="J29" s="549">
        <v>400000</v>
      </c>
      <c r="K29" s="472">
        <f t="shared" ref="K29" si="11">J29-SUM(L29:U29)</f>
        <v>0</v>
      </c>
      <c r="L29" s="521"/>
      <c r="M29" s="521"/>
      <c r="N29" s="502"/>
      <c r="O29" s="521"/>
      <c r="P29" s="521"/>
      <c r="Q29" s="521"/>
      <c r="R29" s="521"/>
      <c r="S29" s="521"/>
      <c r="T29" s="521"/>
      <c r="U29" s="502">
        <v>400000</v>
      </c>
      <c r="V29" s="557" t="s">
        <v>1105</v>
      </c>
      <c r="W29" s="544" t="s">
        <v>1113</v>
      </c>
      <c r="AA29" s="600" t="s">
        <v>1308</v>
      </c>
      <c r="AK29" s="541"/>
    </row>
    <row r="30" spans="2:37" ht="27.75" customHeight="1" x14ac:dyDescent="0.25">
      <c r="B30" s="671"/>
      <c r="C30" s="81" t="s">
        <v>1123</v>
      </c>
      <c r="D30" s="513" t="s">
        <v>1124</v>
      </c>
      <c r="E30" s="514" t="s">
        <v>1124</v>
      </c>
      <c r="F30" s="516" t="s">
        <v>1122</v>
      </c>
      <c r="G30" s="37"/>
      <c r="H30" s="37"/>
      <c r="I30" s="37"/>
      <c r="J30" s="84">
        <v>500000</v>
      </c>
      <c r="K30" s="472">
        <f>J30-SUM(L30:U30)</f>
        <v>0</v>
      </c>
      <c r="L30" s="484"/>
      <c r="M30" s="484"/>
      <c r="N30" s="484">
        <v>500000</v>
      </c>
      <c r="O30" s="484"/>
      <c r="P30" s="484"/>
      <c r="Q30" s="484"/>
      <c r="R30" s="484"/>
      <c r="S30" s="484"/>
      <c r="T30" s="484"/>
      <c r="U30" s="502"/>
      <c r="V30" s="485" t="s">
        <v>1105</v>
      </c>
      <c r="W30" s="153" t="s">
        <v>1121</v>
      </c>
      <c r="AA30" s="595" t="s">
        <v>1231</v>
      </c>
      <c r="AB30" s="595" t="s">
        <v>1232</v>
      </c>
      <c r="AC30" s="595" t="s">
        <v>1233</v>
      </c>
      <c r="AD30" s="595" t="s">
        <v>1234</v>
      </c>
      <c r="AE30" s="595" t="s">
        <v>1235</v>
      </c>
      <c r="AF30" s="595" t="s">
        <v>1236</v>
      </c>
      <c r="AG30" s="595" t="s">
        <v>1237</v>
      </c>
      <c r="AH30" s="595" t="s">
        <v>1238</v>
      </c>
      <c r="AI30" s="595" t="s">
        <v>1239</v>
      </c>
      <c r="AJ30" s="595" t="s">
        <v>1240</v>
      </c>
    </row>
    <row r="31" spans="2:37" ht="27.75" customHeight="1" x14ac:dyDescent="0.25">
      <c r="B31" s="671"/>
      <c r="C31" s="583" t="s">
        <v>1296</v>
      </c>
      <c r="D31" s="583"/>
      <c r="E31" s="583"/>
      <c r="F31" s="583"/>
      <c r="G31" s="583"/>
      <c r="H31" s="583"/>
      <c r="I31" s="583"/>
      <c r="J31" s="585">
        <v>1350000</v>
      </c>
      <c r="K31" s="472">
        <f t="shared" ref="K31:K36" si="12">J31-SUM(L31:U31)</f>
        <v>0</v>
      </c>
      <c r="L31" s="583"/>
      <c r="M31" s="583"/>
      <c r="N31" s="598">
        <v>350000</v>
      </c>
      <c r="O31" s="583"/>
      <c r="P31" s="583"/>
      <c r="Q31" s="583"/>
      <c r="R31" s="583"/>
      <c r="S31" s="583"/>
      <c r="T31" s="583"/>
      <c r="U31" s="598">
        <v>1000000</v>
      </c>
      <c r="V31" s="597" t="s">
        <v>1225</v>
      </c>
      <c r="W31" s="544" t="s">
        <v>1113</v>
      </c>
      <c r="Z31" s="543"/>
      <c r="AA31" s="558" t="s">
        <v>1093</v>
      </c>
      <c r="AB31" s="543" t="s">
        <v>1095</v>
      </c>
      <c r="AC31" s="543" t="s">
        <v>1092</v>
      </c>
      <c r="AD31" s="543" t="s">
        <v>1105</v>
      </c>
      <c r="AE31" s="543" t="s">
        <v>1225</v>
      </c>
      <c r="AF31" s="543" t="s">
        <v>1226</v>
      </c>
      <c r="AG31" s="543" t="s">
        <v>1227</v>
      </c>
      <c r="AH31" s="543" t="s">
        <v>1228</v>
      </c>
      <c r="AI31" s="543" t="s">
        <v>1229</v>
      </c>
      <c r="AJ31" s="543" t="s">
        <v>1230</v>
      </c>
    </row>
    <row r="32" spans="2:37" ht="27.75" customHeight="1" x14ac:dyDescent="0.25">
      <c r="B32" s="671"/>
      <c r="C32" s="583" t="s">
        <v>1297</v>
      </c>
      <c r="D32" s="583"/>
      <c r="E32" s="583"/>
      <c r="F32" s="583"/>
      <c r="G32" s="583"/>
      <c r="H32" s="583"/>
      <c r="I32" s="583"/>
      <c r="J32" s="585">
        <v>1350000</v>
      </c>
      <c r="K32" s="472">
        <f t="shared" si="12"/>
        <v>0</v>
      </c>
      <c r="L32" s="583"/>
      <c r="M32" s="583"/>
      <c r="N32" s="598">
        <v>350000</v>
      </c>
      <c r="O32" s="583"/>
      <c r="P32" s="583"/>
      <c r="Q32" s="583"/>
      <c r="R32" s="583"/>
      <c r="S32" s="583"/>
      <c r="T32" s="583"/>
      <c r="U32" s="598">
        <v>1000000</v>
      </c>
      <c r="V32" s="597" t="s">
        <v>1226</v>
      </c>
      <c r="W32" s="544" t="s">
        <v>1113</v>
      </c>
      <c r="Z32" s="153"/>
      <c r="AA32" s="153"/>
      <c r="AB32" s="153"/>
      <c r="AC32" s="153"/>
      <c r="AD32" s="153"/>
      <c r="AE32" s="153"/>
      <c r="AF32" s="153"/>
      <c r="AG32" s="153"/>
      <c r="AH32" s="153"/>
      <c r="AI32" s="153"/>
      <c r="AJ32" s="153"/>
    </row>
    <row r="33" spans="2:37" ht="27.75" customHeight="1" x14ac:dyDescent="0.25">
      <c r="B33" s="671"/>
      <c r="C33" s="583" t="s">
        <v>1298</v>
      </c>
      <c r="D33" s="583"/>
      <c r="E33" s="583"/>
      <c r="F33" s="583"/>
      <c r="G33" s="583"/>
      <c r="H33" s="583"/>
      <c r="I33" s="583"/>
      <c r="J33" s="585">
        <v>1350000</v>
      </c>
      <c r="K33" s="472">
        <f t="shared" si="12"/>
        <v>0</v>
      </c>
      <c r="L33" s="583"/>
      <c r="M33" s="583"/>
      <c r="N33" s="598">
        <v>350000</v>
      </c>
      <c r="O33" s="583"/>
      <c r="P33" s="583"/>
      <c r="Q33" s="583"/>
      <c r="R33" s="583"/>
      <c r="S33" s="583"/>
      <c r="T33" s="583"/>
      <c r="U33" s="598">
        <v>1000000</v>
      </c>
      <c r="V33" s="597" t="s">
        <v>1227</v>
      </c>
      <c r="W33" s="544" t="s">
        <v>1113</v>
      </c>
      <c r="Z33" s="593" t="s">
        <v>1113</v>
      </c>
      <c r="AA33" s="559">
        <v>3094088</v>
      </c>
      <c r="AB33" s="559">
        <v>3094088</v>
      </c>
      <c r="AC33" s="559">
        <v>3094088</v>
      </c>
      <c r="AD33" s="559">
        <v>3094088</v>
      </c>
      <c r="AE33" s="559">
        <v>3094088</v>
      </c>
      <c r="AF33" s="559">
        <v>3094088</v>
      </c>
      <c r="AG33" s="559">
        <v>3094088</v>
      </c>
      <c r="AH33" s="559">
        <v>3094088</v>
      </c>
      <c r="AI33" s="559">
        <v>3094088</v>
      </c>
      <c r="AJ33" s="559">
        <v>3094088</v>
      </c>
      <c r="AK33" s="541">
        <f>SUM(AA33:AJ33)</f>
        <v>30940880</v>
      </c>
    </row>
    <row r="34" spans="2:37" ht="27.75" customHeight="1" x14ac:dyDescent="0.25">
      <c r="B34" s="671"/>
      <c r="C34" s="583" t="s">
        <v>1299</v>
      </c>
      <c r="D34" s="583"/>
      <c r="E34" s="583"/>
      <c r="F34" s="583"/>
      <c r="G34" s="583"/>
      <c r="H34" s="583"/>
      <c r="I34" s="583"/>
      <c r="J34" s="585">
        <v>1350000</v>
      </c>
      <c r="K34" s="472">
        <f t="shared" si="12"/>
        <v>0</v>
      </c>
      <c r="L34" s="583"/>
      <c r="M34" s="583"/>
      <c r="N34" s="598">
        <v>350000</v>
      </c>
      <c r="O34" s="583"/>
      <c r="P34" s="583"/>
      <c r="Q34" s="583"/>
      <c r="R34" s="583"/>
      <c r="S34" s="583"/>
      <c r="T34" s="583"/>
      <c r="U34" s="598">
        <v>1000000</v>
      </c>
      <c r="V34" s="597" t="s">
        <v>1228</v>
      </c>
      <c r="W34" s="544" t="s">
        <v>1113</v>
      </c>
      <c r="Z34" s="594"/>
      <c r="AA34" s="556">
        <f t="shared" ref="AA34:AJ34" si="13">AA33-SUMIF($V$9:$V$178,AA31,$L$9:$L$178)</f>
        <v>0</v>
      </c>
      <c r="AB34" s="556">
        <f t="shared" si="13"/>
        <v>0</v>
      </c>
      <c r="AC34" s="556">
        <f t="shared" si="13"/>
        <v>0</v>
      </c>
      <c r="AD34" s="556">
        <f t="shared" si="13"/>
        <v>0</v>
      </c>
      <c r="AE34" s="556">
        <f t="shared" si="13"/>
        <v>0</v>
      </c>
      <c r="AF34" s="556">
        <f t="shared" si="13"/>
        <v>0</v>
      </c>
      <c r="AG34" s="556">
        <f t="shared" si="13"/>
        <v>0</v>
      </c>
      <c r="AH34" s="556">
        <f t="shared" si="13"/>
        <v>0</v>
      </c>
      <c r="AI34" s="556">
        <f t="shared" si="13"/>
        <v>0</v>
      </c>
      <c r="AJ34" s="556">
        <f t="shared" si="13"/>
        <v>0</v>
      </c>
    </row>
    <row r="35" spans="2:37" ht="27.75" customHeight="1" x14ac:dyDescent="0.25">
      <c r="B35" s="671"/>
      <c r="C35" s="583" t="s">
        <v>1300</v>
      </c>
      <c r="D35" s="583"/>
      <c r="E35" s="583"/>
      <c r="F35" s="583"/>
      <c r="G35" s="583"/>
      <c r="H35" s="583"/>
      <c r="I35" s="583"/>
      <c r="J35" s="585">
        <v>1350000</v>
      </c>
      <c r="K35" s="472">
        <f t="shared" si="12"/>
        <v>0</v>
      </c>
      <c r="L35" s="583"/>
      <c r="M35" s="583"/>
      <c r="N35" s="598">
        <v>350000</v>
      </c>
      <c r="O35" s="583"/>
      <c r="P35" s="583"/>
      <c r="Q35" s="583"/>
      <c r="R35" s="583"/>
      <c r="S35" s="583"/>
      <c r="T35" s="583"/>
      <c r="U35" s="598">
        <v>1000000</v>
      </c>
      <c r="V35" s="597" t="s">
        <v>1229</v>
      </c>
      <c r="W35" s="544" t="s">
        <v>1113</v>
      </c>
    </row>
    <row r="36" spans="2:37" ht="27.75" customHeight="1" x14ac:dyDescent="0.25">
      <c r="B36" s="671"/>
      <c r="C36" s="583" t="s">
        <v>1301</v>
      </c>
      <c r="D36" s="583"/>
      <c r="E36" s="583"/>
      <c r="F36" s="583"/>
      <c r="G36" s="583"/>
      <c r="H36" s="583"/>
      <c r="I36" s="583"/>
      <c r="J36" s="585">
        <v>1350000</v>
      </c>
      <c r="K36" s="472">
        <f t="shared" si="12"/>
        <v>0</v>
      </c>
      <c r="L36" s="583"/>
      <c r="M36" s="583"/>
      <c r="N36" s="598">
        <v>350000</v>
      </c>
      <c r="O36" s="583"/>
      <c r="P36" s="583"/>
      <c r="Q36" s="583"/>
      <c r="R36" s="583"/>
      <c r="S36" s="583"/>
      <c r="T36" s="583"/>
      <c r="U36" s="598">
        <v>1000000</v>
      </c>
      <c r="V36" s="597" t="s">
        <v>1230</v>
      </c>
      <c r="W36" s="544" t="s">
        <v>1113</v>
      </c>
    </row>
    <row r="37" spans="2:37" ht="27.75" customHeight="1" x14ac:dyDescent="0.3">
      <c r="B37" s="671"/>
      <c r="C37" s="511" t="s">
        <v>99</v>
      </c>
      <c r="D37" s="98"/>
      <c r="E37" s="98"/>
      <c r="F37" s="517"/>
      <c r="G37" s="102"/>
      <c r="H37" s="102"/>
      <c r="I37" s="578"/>
      <c r="J37" s="162">
        <f>SUM(J38:J47)</f>
        <v>8050000</v>
      </c>
      <c r="K37" s="106"/>
      <c r="L37" s="417"/>
      <c r="M37" s="417"/>
      <c r="N37" s="417"/>
      <c r="O37" s="417"/>
      <c r="P37" s="417"/>
      <c r="Q37" s="417"/>
      <c r="R37" s="417"/>
      <c r="S37" s="417"/>
      <c r="T37" s="417"/>
      <c r="U37" s="506"/>
      <c r="V37" s="449"/>
      <c r="W37" s="544"/>
      <c r="AA37" s="600" t="s">
        <v>2</v>
      </c>
      <c r="AK37" s="541"/>
    </row>
    <row r="38" spans="2:37" ht="27.75" customHeight="1" x14ac:dyDescent="0.25">
      <c r="B38" s="671"/>
      <c r="C38" s="575" t="s">
        <v>375</v>
      </c>
      <c r="D38" s="575" t="s">
        <v>374</v>
      </c>
      <c r="E38" s="575" t="s">
        <v>974</v>
      </c>
      <c r="F38" s="575" t="s">
        <v>975</v>
      </c>
      <c r="G38" s="575"/>
      <c r="H38" s="465"/>
      <c r="I38" s="465"/>
      <c r="J38" s="469">
        <v>2100000</v>
      </c>
      <c r="K38" s="472">
        <f t="shared" ref="K38:K53" si="14">J38-SUM(L38:U38)</f>
        <v>0</v>
      </c>
      <c r="L38" s="449"/>
      <c r="M38" s="449">
        <v>1400000</v>
      </c>
      <c r="N38" s="456"/>
      <c r="O38" s="456"/>
      <c r="P38" s="449">
        <v>700000</v>
      </c>
      <c r="Q38" s="449"/>
      <c r="R38" s="449"/>
      <c r="S38" s="449"/>
      <c r="T38" s="449"/>
      <c r="U38" s="521"/>
      <c r="V38" s="485" t="s">
        <v>1093</v>
      </c>
      <c r="W38" s="544"/>
      <c r="AA38" s="595" t="s">
        <v>1231</v>
      </c>
      <c r="AB38" s="595" t="s">
        <v>1232</v>
      </c>
      <c r="AC38" s="595" t="s">
        <v>1233</v>
      </c>
      <c r="AD38" s="595" t="s">
        <v>1234</v>
      </c>
      <c r="AE38" s="595" t="s">
        <v>1235</v>
      </c>
      <c r="AF38" s="595" t="s">
        <v>1236</v>
      </c>
      <c r="AG38" s="595" t="s">
        <v>1237</v>
      </c>
      <c r="AH38" s="595" t="s">
        <v>1238</v>
      </c>
      <c r="AI38" s="595" t="s">
        <v>1239</v>
      </c>
      <c r="AJ38" s="595" t="s">
        <v>1240</v>
      </c>
    </row>
    <row r="39" spans="2:37" s="71" customFormat="1" ht="27.75" customHeight="1" x14ac:dyDescent="0.25">
      <c r="B39" s="671"/>
      <c r="C39" s="575" t="s">
        <v>424</v>
      </c>
      <c r="D39" s="575" t="s">
        <v>425</v>
      </c>
      <c r="E39" s="575" t="s">
        <v>426</v>
      </c>
      <c r="F39" s="575" t="s">
        <v>365</v>
      </c>
      <c r="G39" s="575"/>
      <c r="H39" s="465"/>
      <c r="I39" s="465"/>
      <c r="J39" s="469">
        <v>250000</v>
      </c>
      <c r="K39" s="472">
        <f t="shared" si="14"/>
        <v>0</v>
      </c>
      <c r="L39" s="449"/>
      <c r="M39" s="449">
        <v>250000</v>
      </c>
      <c r="N39" s="456"/>
      <c r="O39" s="456"/>
      <c r="P39" s="456"/>
      <c r="Q39" s="456"/>
      <c r="R39" s="456"/>
      <c r="S39" s="456"/>
      <c r="T39" s="456"/>
      <c r="U39" s="521"/>
      <c r="V39" s="485" t="s">
        <v>1093</v>
      </c>
      <c r="W39" s="562"/>
      <c r="Z39" s="543"/>
      <c r="AA39" s="558" t="s">
        <v>1093</v>
      </c>
      <c r="AB39" s="543" t="s">
        <v>1095</v>
      </c>
      <c r="AC39" s="543" t="s">
        <v>1092</v>
      </c>
      <c r="AD39" s="543" t="s">
        <v>1105</v>
      </c>
      <c r="AE39" s="543" t="s">
        <v>1225</v>
      </c>
      <c r="AF39" s="543" t="s">
        <v>1226</v>
      </c>
      <c r="AG39" s="543" t="s">
        <v>1227</v>
      </c>
      <c r="AH39" s="543" t="s">
        <v>1228</v>
      </c>
      <c r="AI39" s="543" t="s">
        <v>1229</v>
      </c>
      <c r="AJ39" s="543" t="s">
        <v>1230</v>
      </c>
      <c r="AK39" s="452"/>
    </row>
    <row r="40" spans="2:37" s="71" customFormat="1" ht="27.75" customHeight="1" x14ac:dyDescent="0.25">
      <c r="B40" s="671"/>
      <c r="C40" s="575" t="s">
        <v>1102</v>
      </c>
      <c r="D40" s="575" t="s">
        <v>960</v>
      </c>
      <c r="E40" s="575" t="s">
        <v>961</v>
      </c>
      <c r="F40" s="575" t="s">
        <v>454</v>
      </c>
      <c r="G40" s="575"/>
      <c r="H40" s="465"/>
      <c r="I40" s="465"/>
      <c r="J40" s="469">
        <v>1200000</v>
      </c>
      <c r="K40" s="472">
        <f t="shared" si="14"/>
        <v>0</v>
      </c>
      <c r="L40" s="449"/>
      <c r="M40" s="449">
        <v>1000000</v>
      </c>
      <c r="N40" s="456"/>
      <c r="O40" s="456"/>
      <c r="P40" s="449">
        <v>200000</v>
      </c>
      <c r="Q40" s="456"/>
      <c r="R40" s="456"/>
      <c r="S40" s="456"/>
      <c r="T40" s="456"/>
      <c r="U40" s="521"/>
      <c r="V40" s="485" t="s">
        <v>1093</v>
      </c>
      <c r="W40" s="562"/>
      <c r="Z40" s="153"/>
      <c r="AA40" s="153"/>
      <c r="AB40" s="153"/>
      <c r="AC40" s="153"/>
      <c r="AD40" s="153"/>
      <c r="AE40" s="153"/>
      <c r="AF40" s="153"/>
      <c r="AG40" s="153"/>
      <c r="AH40" s="153"/>
      <c r="AI40" s="153"/>
      <c r="AJ40" s="153"/>
      <c r="AK40" s="452"/>
    </row>
    <row r="41" spans="2:37" ht="27.75" customHeight="1" x14ac:dyDescent="0.25">
      <c r="B41" s="671"/>
      <c r="C41" s="575" t="s">
        <v>148</v>
      </c>
      <c r="D41" s="575" t="s">
        <v>106</v>
      </c>
      <c r="E41" s="575" t="s">
        <v>369</v>
      </c>
      <c r="F41" s="575"/>
      <c r="G41" s="575"/>
      <c r="H41" s="465"/>
      <c r="I41" s="465"/>
      <c r="J41" s="469">
        <v>350000</v>
      </c>
      <c r="K41" s="472">
        <f t="shared" si="14"/>
        <v>0</v>
      </c>
      <c r="L41" s="449"/>
      <c r="M41" s="449">
        <v>350000</v>
      </c>
      <c r="N41" s="456"/>
      <c r="O41" s="456"/>
      <c r="P41" s="456"/>
      <c r="Q41" s="456"/>
      <c r="R41" s="456"/>
      <c r="S41" s="456"/>
      <c r="T41" s="456"/>
      <c r="U41" s="521"/>
      <c r="V41" s="485" t="s">
        <v>1095</v>
      </c>
      <c r="W41" s="544"/>
      <c r="Z41" s="593" t="s">
        <v>1113</v>
      </c>
      <c r="AA41" s="559">
        <v>3911953</v>
      </c>
      <c r="AB41" s="559">
        <v>1185742</v>
      </c>
      <c r="AC41" s="559">
        <v>1185742</v>
      </c>
      <c r="AD41" s="559">
        <v>1185742</v>
      </c>
      <c r="AE41" s="559">
        <v>1185742</v>
      </c>
      <c r="AF41" s="559">
        <v>1185742</v>
      </c>
      <c r="AG41" s="559">
        <v>1185742</v>
      </c>
      <c r="AH41" s="559">
        <v>1185742</v>
      </c>
      <c r="AI41" s="559">
        <v>1185742</v>
      </c>
      <c r="AJ41" s="559">
        <v>1185742</v>
      </c>
      <c r="AK41" s="541">
        <f>SUM(AA41:AJ41)</f>
        <v>14583631</v>
      </c>
    </row>
    <row r="42" spans="2:37" s="71" customFormat="1" ht="27.75" customHeight="1" x14ac:dyDescent="0.25">
      <c r="B42" s="671"/>
      <c r="C42" s="465" t="s">
        <v>443</v>
      </c>
      <c r="D42" s="465" t="s">
        <v>446</v>
      </c>
      <c r="E42" s="465" t="s">
        <v>447</v>
      </c>
      <c r="F42" s="465" t="s">
        <v>423</v>
      </c>
      <c r="G42" s="465"/>
      <c r="H42" s="465"/>
      <c r="I42" s="465"/>
      <c r="J42" s="469">
        <v>500000</v>
      </c>
      <c r="K42" s="472">
        <f t="shared" si="14"/>
        <v>0</v>
      </c>
      <c r="L42" s="449">
        <v>500000</v>
      </c>
      <c r="M42" s="449"/>
      <c r="N42" s="456"/>
      <c r="O42" s="456"/>
      <c r="P42" s="456"/>
      <c r="Q42" s="456"/>
      <c r="R42" s="456"/>
      <c r="S42" s="456"/>
      <c r="T42" s="456"/>
      <c r="U42" s="521"/>
      <c r="V42" s="485" t="s">
        <v>1095</v>
      </c>
      <c r="W42" s="562"/>
      <c r="Z42" s="594"/>
      <c r="AA42" s="556">
        <f t="shared" ref="AA42:AJ42" si="15">AA41-SUMIF($V$9:$V$178,AA39,$M$9:$M$178)</f>
        <v>0</v>
      </c>
      <c r="AB42" s="556">
        <f t="shared" si="15"/>
        <v>0</v>
      </c>
      <c r="AC42" s="556">
        <f t="shared" si="15"/>
        <v>0</v>
      </c>
      <c r="AD42" s="556">
        <f t="shared" si="15"/>
        <v>0</v>
      </c>
      <c r="AE42" s="556">
        <f t="shared" si="15"/>
        <v>0</v>
      </c>
      <c r="AF42" s="556">
        <f t="shared" si="15"/>
        <v>0</v>
      </c>
      <c r="AG42" s="556">
        <f t="shared" si="15"/>
        <v>0</v>
      </c>
      <c r="AH42" s="556">
        <f t="shared" si="15"/>
        <v>0</v>
      </c>
      <c r="AI42" s="556">
        <f t="shared" si="15"/>
        <v>0</v>
      </c>
      <c r="AJ42" s="556">
        <f t="shared" si="15"/>
        <v>0</v>
      </c>
      <c r="AK42" s="452"/>
    </row>
    <row r="43" spans="2:37" s="71" customFormat="1" ht="27.75" customHeight="1" x14ac:dyDescent="0.25">
      <c r="B43" s="671"/>
      <c r="C43" s="465" t="s">
        <v>461</v>
      </c>
      <c r="D43" s="465" t="s">
        <v>462</v>
      </c>
      <c r="E43" s="465" t="s">
        <v>462</v>
      </c>
      <c r="F43" s="465" t="s">
        <v>366</v>
      </c>
      <c r="G43" s="465"/>
      <c r="H43" s="465"/>
      <c r="I43" s="465"/>
      <c r="J43" s="469">
        <v>150000</v>
      </c>
      <c r="K43" s="472">
        <f t="shared" si="14"/>
        <v>0</v>
      </c>
      <c r="L43" s="449">
        <v>150000</v>
      </c>
      <c r="M43" s="449"/>
      <c r="N43" s="456"/>
      <c r="O43" s="456"/>
      <c r="P43" s="456"/>
      <c r="Q43" s="456"/>
      <c r="R43" s="456"/>
      <c r="S43" s="456"/>
      <c r="T43" s="456"/>
      <c r="U43" s="521"/>
      <c r="V43" s="485" t="s">
        <v>1095</v>
      </c>
      <c r="W43" s="562"/>
    </row>
    <row r="44" spans="2:37" ht="27.75" customHeight="1" x14ac:dyDescent="0.25">
      <c r="B44" s="671"/>
      <c r="C44" s="575" t="s">
        <v>434</v>
      </c>
      <c r="D44" s="575" t="s">
        <v>435</v>
      </c>
      <c r="E44" s="575" t="s">
        <v>436</v>
      </c>
      <c r="F44" s="577" t="s">
        <v>452</v>
      </c>
      <c r="G44" s="575"/>
      <c r="H44" s="465"/>
      <c r="I44" s="465"/>
      <c r="J44" s="469">
        <v>300000</v>
      </c>
      <c r="K44" s="472">
        <f t="shared" si="14"/>
        <v>0</v>
      </c>
      <c r="L44" s="449"/>
      <c r="M44" s="449">
        <v>300000</v>
      </c>
      <c r="N44" s="449"/>
      <c r="O44" s="449"/>
      <c r="P44" s="449"/>
      <c r="Q44" s="449"/>
      <c r="R44" s="449"/>
      <c r="S44" s="449"/>
      <c r="T44" s="449"/>
      <c r="U44" s="502"/>
      <c r="V44" s="485" t="s">
        <v>1092</v>
      </c>
      <c r="W44" s="544"/>
    </row>
    <row r="45" spans="2:37" s="71" customFormat="1" ht="27.75" customHeight="1" x14ac:dyDescent="0.3">
      <c r="B45" s="671"/>
      <c r="C45" s="465" t="s">
        <v>459</v>
      </c>
      <c r="D45" s="575" t="s">
        <v>369</v>
      </c>
      <c r="E45" s="575" t="s">
        <v>405</v>
      </c>
      <c r="F45" s="577" t="s">
        <v>103</v>
      </c>
      <c r="G45" s="465"/>
      <c r="H45" s="465"/>
      <c r="I45" s="465"/>
      <c r="J45" s="469">
        <v>200000</v>
      </c>
      <c r="K45" s="472">
        <f t="shared" si="14"/>
        <v>0</v>
      </c>
      <c r="L45" s="449"/>
      <c r="M45" s="449">
        <v>200000</v>
      </c>
      <c r="N45" s="449"/>
      <c r="O45" s="449"/>
      <c r="P45" s="449"/>
      <c r="Q45" s="449"/>
      <c r="R45" s="449"/>
      <c r="S45" s="449"/>
      <c r="T45" s="449"/>
      <c r="U45" s="502"/>
      <c r="V45" s="485" t="s">
        <v>1092</v>
      </c>
      <c r="W45" s="562"/>
      <c r="Z45" s="452"/>
      <c r="AA45" s="600" t="s">
        <v>3</v>
      </c>
      <c r="AB45" s="452"/>
      <c r="AC45" s="452"/>
      <c r="AD45" s="452"/>
      <c r="AE45" s="452"/>
      <c r="AF45" s="452"/>
      <c r="AG45" s="452"/>
      <c r="AH45" s="452"/>
      <c r="AI45" s="452"/>
      <c r="AJ45" s="452"/>
      <c r="AK45" s="541"/>
    </row>
    <row r="46" spans="2:37" s="71" customFormat="1" ht="27.75" customHeight="1" x14ac:dyDescent="0.25">
      <c r="B46" s="671"/>
      <c r="C46" s="563" t="s">
        <v>1128</v>
      </c>
      <c r="D46" s="564" t="s">
        <v>96</v>
      </c>
      <c r="E46" s="564" t="s">
        <v>1129</v>
      </c>
      <c r="F46" s="565" t="s">
        <v>1130</v>
      </c>
      <c r="G46" s="563"/>
      <c r="H46" s="563"/>
      <c r="I46" s="563"/>
      <c r="J46" s="566">
        <v>1000000</v>
      </c>
      <c r="K46" s="472">
        <f t="shared" si="14"/>
        <v>0</v>
      </c>
      <c r="L46" s="502"/>
      <c r="M46" s="502"/>
      <c r="N46" s="502"/>
      <c r="O46" s="502"/>
      <c r="P46" s="502"/>
      <c r="Q46" s="502"/>
      <c r="R46" s="502"/>
      <c r="S46" s="502"/>
      <c r="T46" s="502"/>
      <c r="U46" s="502">
        <v>1000000</v>
      </c>
      <c r="V46" s="557" t="s">
        <v>1092</v>
      </c>
      <c r="W46" s="544" t="s">
        <v>1131</v>
      </c>
      <c r="Z46" s="452"/>
      <c r="AA46" s="595" t="s">
        <v>1231</v>
      </c>
      <c r="AB46" s="595" t="s">
        <v>1232</v>
      </c>
      <c r="AC46" s="595" t="s">
        <v>1233</v>
      </c>
      <c r="AD46" s="595" t="s">
        <v>1234</v>
      </c>
      <c r="AE46" s="595" t="s">
        <v>1235</v>
      </c>
      <c r="AF46" s="595" t="s">
        <v>1236</v>
      </c>
      <c r="AG46" s="595" t="s">
        <v>1237</v>
      </c>
      <c r="AH46" s="595" t="s">
        <v>1238</v>
      </c>
      <c r="AI46" s="595" t="s">
        <v>1239</v>
      </c>
      <c r="AJ46" s="595" t="s">
        <v>1240</v>
      </c>
      <c r="AK46" s="452"/>
    </row>
    <row r="47" spans="2:37" s="71" customFormat="1" ht="27.75" customHeight="1" x14ac:dyDescent="0.25">
      <c r="B47" s="671"/>
      <c r="C47" s="563" t="s">
        <v>1127</v>
      </c>
      <c r="D47" s="564" t="s">
        <v>1132</v>
      </c>
      <c r="E47" s="564" t="s">
        <v>1133</v>
      </c>
      <c r="F47" s="565" t="s">
        <v>1134</v>
      </c>
      <c r="G47" s="563"/>
      <c r="H47" s="563"/>
      <c r="I47" s="563"/>
      <c r="J47" s="566">
        <v>2000000</v>
      </c>
      <c r="K47" s="550">
        <f t="shared" si="14"/>
        <v>0</v>
      </c>
      <c r="L47" s="502"/>
      <c r="M47" s="502"/>
      <c r="N47" s="502"/>
      <c r="O47" s="502"/>
      <c r="P47" s="502"/>
      <c r="Q47" s="502"/>
      <c r="R47" s="502"/>
      <c r="S47" s="502"/>
      <c r="T47" s="502"/>
      <c r="U47" s="502">
        <v>2000000</v>
      </c>
      <c r="V47" s="557" t="s">
        <v>1105</v>
      </c>
      <c r="W47" s="544" t="s">
        <v>1131</v>
      </c>
      <c r="Z47" s="543"/>
      <c r="AA47" s="558" t="s">
        <v>1093</v>
      </c>
      <c r="AB47" s="543" t="s">
        <v>1095</v>
      </c>
      <c r="AC47" s="543" t="s">
        <v>1092</v>
      </c>
      <c r="AD47" s="543" t="s">
        <v>1105</v>
      </c>
      <c r="AE47" s="543" t="s">
        <v>1225</v>
      </c>
      <c r="AF47" s="543" t="s">
        <v>1226</v>
      </c>
      <c r="AG47" s="543" t="s">
        <v>1227</v>
      </c>
      <c r="AH47" s="543" t="s">
        <v>1228</v>
      </c>
      <c r="AI47" s="543" t="s">
        <v>1229</v>
      </c>
      <c r="AJ47" s="543" t="s">
        <v>1230</v>
      </c>
      <c r="AK47" s="452"/>
    </row>
    <row r="48" spans="2:37" s="71" customFormat="1" ht="27.75" customHeight="1" x14ac:dyDescent="0.25">
      <c r="B48" s="671"/>
      <c r="C48" s="563" t="s">
        <v>1286</v>
      </c>
      <c r="D48" s="564"/>
      <c r="E48" s="564"/>
      <c r="F48" s="565"/>
      <c r="G48" s="563"/>
      <c r="H48" s="563"/>
      <c r="I48" s="563"/>
      <c r="J48" s="566">
        <v>3379830</v>
      </c>
      <c r="K48" s="550">
        <f t="shared" si="14"/>
        <v>0</v>
      </c>
      <c r="L48" s="502">
        <v>694088</v>
      </c>
      <c r="M48" s="502">
        <v>685742</v>
      </c>
      <c r="N48" s="502"/>
      <c r="O48" s="502"/>
      <c r="P48" s="502"/>
      <c r="Q48" s="502"/>
      <c r="R48" s="502"/>
      <c r="S48" s="502"/>
      <c r="T48" s="502"/>
      <c r="U48" s="502">
        <v>2000000</v>
      </c>
      <c r="V48" s="557" t="s">
        <v>1225</v>
      </c>
      <c r="W48" s="544" t="s">
        <v>1131</v>
      </c>
      <c r="Z48" s="153"/>
      <c r="AA48" s="153"/>
      <c r="AB48" s="153"/>
      <c r="AC48" s="153"/>
      <c r="AD48" s="153"/>
      <c r="AE48" s="153"/>
      <c r="AF48" s="153"/>
      <c r="AG48" s="153"/>
      <c r="AH48" s="153"/>
      <c r="AI48" s="153"/>
      <c r="AJ48" s="153"/>
      <c r="AK48" s="452"/>
    </row>
    <row r="49" spans="2:37" s="71" customFormat="1" ht="27.75" customHeight="1" x14ac:dyDescent="0.25">
      <c r="B49" s="671"/>
      <c r="C49" s="563" t="s">
        <v>395</v>
      </c>
      <c r="D49" s="564"/>
      <c r="E49" s="564"/>
      <c r="F49" s="565"/>
      <c r="G49" s="563"/>
      <c r="H49" s="563"/>
      <c r="I49" s="563"/>
      <c r="J49" s="566">
        <v>3379830</v>
      </c>
      <c r="K49" s="550">
        <f t="shared" si="14"/>
        <v>0</v>
      </c>
      <c r="L49" s="502">
        <v>694088</v>
      </c>
      <c r="M49" s="502">
        <v>685742</v>
      </c>
      <c r="N49" s="502"/>
      <c r="O49" s="502"/>
      <c r="P49" s="502"/>
      <c r="Q49" s="502"/>
      <c r="R49" s="502"/>
      <c r="S49" s="502"/>
      <c r="T49" s="502"/>
      <c r="U49" s="502">
        <v>2000000</v>
      </c>
      <c r="V49" s="557" t="s">
        <v>1226</v>
      </c>
      <c r="W49" s="544" t="s">
        <v>1131</v>
      </c>
      <c r="Z49" s="593" t="s">
        <v>1113</v>
      </c>
      <c r="AA49" s="559">
        <v>800000</v>
      </c>
      <c r="AB49" s="559">
        <v>800000</v>
      </c>
      <c r="AC49" s="559">
        <v>850000</v>
      </c>
      <c r="AD49" s="559">
        <v>850000</v>
      </c>
      <c r="AE49" s="559">
        <v>850000</v>
      </c>
      <c r="AF49" s="559">
        <v>850000</v>
      </c>
      <c r="AG49" s="559">
        <v>850000</v>
      </c>
      <c r="AH49" s="559">
        <v>850000</v>
      </c>
      <c r="AI49" s="559">
        <v>850000</v>
      </c>
      <c r="AJ49" s="559">
        <v>850000</v>
      </c>
      <c r="AK49" s="541">
        <f>SUM(AA49:AJ49)</f>
        <v>8400000</v>
      </c>
    </row>
    <row r="50" spans="2:37" s="71" customFormat="1" ht="27.75" customHeight="1" x14ac:dyDescent="0.25">
      <c r="B50" s="671"/>
      <c r="C50" s="563" t="s">
        <v>1287</v>
      </c>
      <c r="D50" s="564"/>
      <c r="E50" s="564"/>
      <c r="F50" s="565"/>
      <c r="G50" s="563"/>
      <c r="H50" s="563"/>
      <c r="I50" s="563"/>
      <c r="J50" s="566">
        <v>3379830</v>
      </c>
      <c r="K50" s="550">
        <f t="shared" si="14"/>
        <v>0</v>
      </c>
      <c r="L50" s="502">
        <v>694088</v>
      </c>
      <c r="M50" s="502">
        <v>685742</v>
      </c>
      <c r="N50" s="502"/>
      <c r="O50" s="502"/>
      <c r="P50" s="502"/>
      <c r="Q50" s="502"/>
      <c r="R50" s="502"/>
      <c r="S50" s="502"/>
      <c r="T50" s="502"/>
      <c r="U50" s="502">
        <v>2000000</v>
      </c>
      <c r="V50" s="557" t="s">
        <v>1227</v>
      </c>
      <c r="W50" s="544" t="s">
        <v>1131</v>
      </c>
      <c r="Z50" s="594"/>
      <c r="AA50" s="556">
        <f t="shared" ref="AA50:AJ50" si="16">AA49-SUMIF($V$9:$V$178,AA47,$N$9:$N$178)</f>
        <v>0</v>
      </c>
      <c r="AB50" s="556">
        <f t="shared" si="16"/>
        <v>0</v>
      </c>
      <c r="AC50" s="556">
        <f t="shared" si="16"/>
        <v>0</v>
      </c>
      <c r="AD50" s="556">
        <f t="shared" si="16"/>
        <v>0</v>
      </c>
      <c r="AE50" s="556">
        <f t="shared" si="16"/>
        <v>0</v>
      </c>
      <c r="AF50" s="556">
        <f t="shared" si="16"/>
        <v>0</v>
      </c>
      <c r="AG50" s="556">
        <f t="shared" si="16"/>
        <v>0</v>
      </c>
      <c r="AH50" s="556">
        <f t="shared" si="16"/>
        <v>0</v>
      </c>
      <c r="AI50" s="556">
        <f t="shared" si="16"/>
        <v>0</v>
      </c>
      <c r="AJ50" s="556">
        <f t="shared" si="16"/>
        <v>0</v>
      </c>
      <c r="AK50" s="452"/>
    </row>
    <row r="51" spans="2:37" s="71" customFormat="1" ht="27.75" customHeight="1" x14ac:dyDescent="0.25">
      <c r="B51" s="671"/>
      <c r="C51" s="563" t="s">
        <v>1288</v>
      </c>
      <c r="D51" s="564"/>
      <c r="E51" s="564"/>
      <c r="F51" s="565"/>
      <c r="G51" s="563"/>
      <c r="H51" s="563"/>
      <c r="I51" s="563"/>
      <c r="J51" s="566">
        <v>3379830</v>
      </c>
      <c r="K51" s="550">
        <f t="shared" si="14"/>
        <v>0</v>
      </c>
      <c r="L51" s="502">
        <v>694088</v>
      </c>
      <c r="M51" s="502">
        <v>685742</v>
      </c>
      <c r="N51" s="502"/>
      <c r="O51" s="502"/>
      <c r="P51" s="502"/>
      <c r="Q51" s="502"/>
      <c r="R51" s="502"/>
      <c r="S51" s="502"/>
      <c r="T51" s="502"/>
      <c r="U51" s="502">
        <v>2000000</v>
      </c>
      <c r="V51" s="557" t="s">
        <v>1228</v>
      </c>
      <c r="W51" s="544" t="s">
        <v>1131</v>
      </c>
    </row>
    <row r="52" spans="2:37" s="71" customFormat="1" ht="27.75" customHeight="1" x14ac:dyDescent="0.25">
      <c r="B52" s="671"/>
      <c r="C52" s="563" t="s">
        <v>1289</v>
      </c>
      <c r="D52" s="564"/>
      <c r="E52" s="564"/>
      <c r="F52" s="565"/>
      <c r="G52" s="563"/>
      <c r="H52" s="563"/>
      <c r="I52" s="563"/>
      <c r="J52" s="566">
        <v>2694088</v>
      </c>
      <c r="K52" s="550">
        <f t="shared" si="14"/>
        <v>0</v>
      </c>
      <c r="L52" s="502">
        <v>694088</v>
      </c>
      <c r="M52" s="502"/>
      <c r="N52" s="502"/>
      <c r="O52" s="502"/>
      <c r="P52" s="502"/>
      <c r="Q52" s="502"/>
      <c r="R52" s="502"/>
      <c r="S52" s="502"/>
      <c r="T52" s="502"/>
      <c r="U52" s="502">
        <v>2000000</v>
      </c>
      <c r="V52" s="557" t="s">
        <v>1229</v>
      </c>
      <c r="W52" s="544" t="s">
        <v>1131</v>
      </c>
    </row>
    <row r="53" spans="2:37" s="71" customFormat="1" ht="27.75" customHeight="1" x14ac:dyDescent="0.25">
      <c r="B53" s="671"/>
      <c r="C53" s="563" t="s">
        <v>1290</v>
      </c>
      <c r="D53" s="564"/>
      <c r="E53" s="564"/>
      <c r="F53" s="565"/>
      <c r="G53" s="563"/>
      <c r="H53" s="563"/>
      <c r="I53" s="563"/>
      <c r="J53" s="566">
        <v>2694088</v>
      </c>
      <c r="K53" s="550">
        <f t="shared" si="14"/>
        <v>0</v>
      </c>
      <c r="L53" s="502">
        <v>694088</v>
      </c>
      <c r="M53" s="502"/>
      <c r="N53" s="502"/>
      <c r="O53" s="502"/>
      <c r="P53" s="502"/>
      <c r="Q53" s="502"/>
      <c r="R53" s="502"/>
      <c r="S53" s="502"/>
      <c r="T53" s="502"/>
      <c r="U53" s="502">
        <v>2000000</v>
      </c>
      <c r="V53" s="557" t="s">
        <v>1230</v>
      </c>
      <c r="W53" s="544" t="s">
        <v>1131</v>
      </c>
    </row>
    <row r="54" spans="2:37" s="71" customFormat="1" ht="27.75" customHeight="1" x14ac:dyDescent="0.3">
      <c r="B54" s="671"/>
      <c r="C54" s="511" t="s">
        <v>100</v>
      </c>
      <c r="D54" s="574"/>
      <c r="E54" s="574"/>
      <c r="F54" s="515"/>
      <c r="G54" s="102"/>
      <c r="H54" s="102"/>
      <c r="I54" s="102"/>
      <c r="J54" s="104">
        <f>SUM(J55:J117)</f>
        <v>33123291</v>
      </c>
      <c r="K54" s="108"/>
      <c r="L54" s="417"/>
      <c r="M54" s="417"/>
      <c r="N54" s="417"/>
      <c r="O54" s="417"/>
      <c r="P54" s="417"/>
      <c r="Q54" s="417"/>
      <c r="R54" s="417"/>
      <c r="S54" s="417"/>
      <c r="T54" s="417"/>
      <c r="U54" s="506"/>
      <c r="V54" s="449"/>
      <c r="W54" s="562"/>
    </row>
    <row r="55" spans="2:37" s="71" customFormat="1" ht="27.75" customHeight="1" x14ac:dyDescent="0.25">
      <c r="B55" s="671"/>
      <c r="C55" s="465" t="s">
        <v>437</v>
      </c>
      <c r="D55" s="575" t="s">
        <v>438</v>
      </c>
      <c r="E55" s="575" t="s">
        <v>195</v>
      </c>
      <c r="F55" s="575" t="s">
        <v>463</v>
      </c>
      <c r="G55" s="575" t="s">
        <v>194</v>
      </c>
      <c r="H55" s="579" t="s">
        <v>1072</v>
      </c>
      <c r="I55" s="575"/>
      <c r="J55" s="469">
        <v>90000</v>
      </c>
      <c r="K55" s="472">
        <f>J55-SUM(L55:V55)</f>
        <v>0</v>
      </c>
      <c r="L55" s="449">
        <v>90000</v>
      </c>
      <c r="M55" s="449"/>
      <c r="N55" s="456"/>
      <c r="O55" s="456"/>
      <c r="P55" s="456"/>
      <c r="Q55" s="456"/>
      <c r="R55" s="456"/>
      <c r="S55" s="456"/>
      <c r="T55" s="456"/>
      <c r="U55" s="502"/>
      <c r="V55" s="485" t="s">
        <v>1093</v>
      </c>
      <c r="W55" s="456"/>
      <c r="X55" s="461"/>
      <c r="Y55" s="534"/>
      <c r="Z55" s="535"/>
      <c r="AA55" s="535"/>
      <c r="AB55" s="535"/>
      <c r="AC55" s="535"/>
      <c r="AD55" s="535"/>
      <c r="AE55" s="535"/>
      <c r="AF55" s="535"/>
      <c r="AG55" s="535"/>
      <c r="AH55" s="535"/>
      <c r="AI55" s="535"/>
      <c r="AJ55" s="535"/>
      <c r="AK55" s="535"/>
    </row>
    <row r="56" spans="2:37" s="71" customFormat="1" ht="27.75" customHeight="1" x14ac:dyDescent="0.25">
      <c r="B56" s="671"/>
      <c r="C56" s="465" t="s">
        <v>458</v>
      </c>
      <c r="D56" s="575" t="s">
        <v>440</v>
      </c>
      <c r="E56" s="575" t="s">
        <v>1069</v>
      </c>
      <c r="F56" s="575" t="s">
        <v>1073</v>
      </c>
      <c r="G56" s="575" t="s">
        <v>194</v>
      </c>
      <c r="H56" s="579" t="s">
        <v>1072</v>
      </c>
      <c r="I56" s="579" t="s">
        <v>1074</v>
      </c>
      <c r="J56" s="469">
        <v>60000</v>
      </c>
      <c r="K56" s="472">
        <f t="shared" ref="K56:K101" si="17">J56-SUM(L56:V56)</f>
        <v>0</v>
      </c>
      <c r="L56" s="449">
        <v>60000</v>
      </c>
      <c r="M56" s="449"/>
      <c r="N56" s="456"/>
      <c r="O56" s="456"/>
      <c r="P56" s="456"/>
      <c r="Q56" s="456"/>
      <c r="R56" s="456"/>
      <c r="S56" s="456"/>
      <c r="T56" s="456"/>
      <c r="U56" s="502"/>
      <c r="V56" s="485" t="s">
        <v>1093</v>
      </c>
      <c r="W56" s="456"/>
      <c r="X56" s="461"/>
      <c r="Y56" s="534"/>
      <c r="Z56" s="535"/>
      <c r="AA56" s="535"/>
      <c r="AB56" s="535"/>
      <c r="AC56" s="535"/>
      <c r="AD56" s="535"/>
      <c r="AE56" s="535"/>
      <c r="AF56" s="535"/>
      <c r="AG56" s="535"/>
      <c r="AH56" s="535"/>
      <c r="AI56" s="535"/>
      <c r="AJ56" s="535"/>
      <c r="AK56" s="535"/>
    </row>
    <row r="57" spans="2:37" s="71" customFormat="1" ht="27.75" customHeight="1" x14ac:dyDescent="0.25">
      <c r="B57" s="671"/>
      <c r="C57" s="465" t="s">
        <v>458</v>
      </c>
      <c r="D57" s="575" t="s">
        <v>149</v>
      </c>
      <c r="E57" s="575" t="s">
        <v>411</v>
      </c>
      <c r="F57" s="575" t="s">
        <v>1075</v>
      </c>
      <c r="G57" s="406" t="s">
        <v>1076</v>
      </c>
      <c r="H57" s="407" t="s">
        <v>1077</v>
      </c>
      <c r="I57" s="407"/>
      <c r="J57" s="469">
        <v>210000</v>
      </c>
      <c r="K57" s="472">
        <f t="shared" si="17"/>
        <v>0</v>
      </c>
      <c r="L57" s="449">
        <v>210000</v>
      </c>
      <c r="M57" s="449"/>
      <c r="N57" s="456"/>
      <c r="O57" s="456"/>
      <c r="P57" s="456"/>
      <c r="Q57" s="456"/>
      <c r="R57" s="456"/>
      <c r="S57" s="456"/>
      <c r="T57" s="456"/>
      <c r="U57" s="502"/>
      <c r="V57" s="485" t="s">
        <v>1093</v>
      </c>
      <c r="W57" s="456"/>
      <c r="X57" s="461"/>
      <c r="Y57" s="534"/>
      <c r="Z57" s="535"/>
      <c r="AA57" s="535"/>
      <c r="AB57" s="535"/>
      <c r="AC57" s="535"/>
      <c r="AD57" s="535"/>
      <c r="AE57" s="535"/>
      <c r="AF57" s="535"/>
      <c r="AG57" s="535"/>
      <c r="AH57" s="535"/>
      <c r="AI57" s="535"/>
      <c r="AJ57" s="535"/>
      <c r="AK57" s="535"/>
    </row>
    <row r="58" spans="2:37" s="71" customFormat="1" ht="27.75" customHeight="1" x14ac:dyDescent="0.25">
      <c r="B58" s="671"/>
      <c r="C58" s="153" t="s">
        <v>209</v>
      </c>
      <c r="D58" s="575" t="s">
        <v>466</v>
      </c>
      <c r="E58" s="575" t="s">
        <v>106</v>
      </c>
      <c r="F58" s="575" t="s">
        <v>467</v>
      </c>
      <c r="G58" s="575"/>
      <c r="H58" s="579"/>
      <c r="I58" s="579"/>
      <c r="J58" s="469">
        <v>30000</v>
      </c>
      <c r="K58" s="472">
        <f t="shared" si="17"/>
        <v>0</v>
      </c>
      <c r="L58" s="449">
        <v>30000</v>
      </c>
      <c r="M58" s="449"/>
      <c r="N58" s="456"/>
      <c r="O58" s="456"/>
      <c r="P58" s="456"/>
      <c r="Q58" s="456"/>
      <c r="R58" s="456"/>
      <c r="S58" s="456"/>
      <c r="T58" s="456"/>
      <c r="U58" s="502"/>
      <c r="V58" s="485" t="s">
        <v>1093</v>
      </c>
      <c r="W58" s="456"/>
      <c r="X58" s="461"/>
      <c r="Y58" s="534"/>
      <c r="Z58" s="535"/>
      <c r="AA58" s="535"/>
      <c r="AB58" s="535"/>
      <c r="AC58" s="535"/>
      <c r="AD58" s="535"/>
      <c r="AE58" s="535"/>
      <c r="AF58" s="535"/>
      <c r="AG58" s="535"/>
      <c r="AH58" s="535"/>
      <c r="AI58" s="535"/>
      <c r="AJ58" s="535"/>
      <c r="AK58" s="535"/>
    </row>
    <row r="59" spans="2:37" s="71" customFormat="1" ht="27.75" customHeight="1" x14ac:dyDescent="0.25">
      <c r="B59" s="671"/>
      <c r="C59" s="153" t="s">
        <v>499</v>
      </c>
      <c r="D59" s="575" t="s">
        <v>482</v>
      </c>
      <c r="E59" s="575" t="s">
        <v>136</v>
      </c>
      <c r="F59" s="575" t="s">
        <v>483</v>
      </c>
      <c r="G59" s="575"/>
      <c r="H59" s="579"/>
      <c r="I59" s="579"/>
      <c r="J59" s="469">
        <v>40000</v>
      </c>
      <c r="K59" s="472">
        <f t="shared" si="17"/>
        <v>0</v>
      </c>
      <c r="L59" s="449">
        <v>40000</v>
      </c>
      <c r="M59" s="449"/>
      <c r="N59" s="456"/>
      <c r="O59" s="456"/>
      <c r="P59" s="456"/>
      <c r="Q59" s="456"/>
      <c r="R59" s="456"/>
      <c r="S59" s="456"/>
      <c r="T59" s="456"/>
      <c r="U59" s="502"/>
      <c r="V59" s="485" t="s">
        <v>1093</v>
      </c>
      <c r="W59" s="456"/>
      <c r="X59" s="461"/>
      <c r="Y59" s="534"/>
      <c r="Z59" s="535"/>
      <c r="AA59" s="535"/>
      <c r="AB59" s="535"/>
      <c r="AC59" s="535"/>
      <c r="AD59" s="535"/>
      <c r="AE59" s="535"/>
      <c r="AF59" s="535"/>
      <c r="AG59" s="535"/>
      <c r="AH59" s="535"/>
      <c r="AI59" s="535"/>
      <c r="AJ59" s="535"/>
      <c r="AK59" s="535"/>
    </row>
    <row r="60" spans="2:37" s="71" customFormat="1" ht="27.75" customHeight="1" x14ac:dyDescent="0.25">
      <c r="B60" s="671"/>
      <c r="C60" s="465" t="s">
        <v>471</v>
      </c>
      <c r="D60" s="575" t="s">
        <v>472</v>
      </c>
      <c r="E60" s="575" t="s">
        <v>473</v>
      </c>
      <c r="F60" s="575" t="s">
        <v>474</v>
      </c>
      <c r="G60" s="575"/>
      <c r="H60" s="579"/>
      <c r="I60" s="579"/>
      <c r="J60" s="469">
        <v>250000</v>
      </c>
      <c r="K60" s="472">
        <f t="shared" si="17"/>
        <v>0</v>
      </c>
      <c r="L60" s="449">
        <v>250000</v>
      </c>
      <c r="M60" s="449"/>
      <c r="N60" s="456"/>
      <c r="O60" s="456"/>
      <c r="P60" s="456"/>
      <c r="Q60" s="456"/>
      <c r="R60" s="456"/>
      <c r="S60" s="456"/>
      <c r="T60" s="456"/>
      <c r="U60" s="502"/>
      <c r="V60" s="485" t="s">
        <v>1093</v>
      </c>
      <c r="W60" s="456"/>
      <c r="X60" s="461"/>
      <c r="Y60" s="534"/>
      <c r="Z60" s="535"/>
      <c r="AA60" s="535"/>
      <c r="AB60" s="535"/>
      <c r="AC60" s="535"/>
      <c r="AD60" s="535"/>
      <c r="AE60" s="535"/>
      <c r="AF60" s="535"/>
      <c r="AG60" s="535"/>
      <c r="AH60" s="535"/>
      <c r="AI60" s="535"/>
      <c r="AJ60" s="535"/>
      <c r="AK60" s="535"/>
    </row>
    <row r="61" spans="2:37" s="71" customFormat="1" ht="27.75" customHeight="1" x14ac:dyDescent="0.25">
      <c r="B61" s="671"/>
      <c r="C61" s="465" t="s">
        <v>442</v>
      </c>
      <c r="D61" s="575" t="s">
        <v>478</v>
      </c>
      <c r="E61" s="575" t="s">
        <v>479</v>
      </c>
      <c r="F61" s="575" t="s">
        <v>480</v>
      </c>
      <c r="G61" s="575"/>
      <c r="H61" s="579"/>
      <c r="I61" s="579"/>
      <c r="J61" s="469">
        <v>173000</v>
      </c>
      <c r="K61" s="472">
        <f t="shared" si="17"/>
        <v>0</v>
      </c>
      <c r="L61" s="449">
        <v>73000</v>
      </c>
      <c r="M61" s="449">
        <v>100000</v>
      </c>
      <c r="N61" s="456"/>
      <c r="O61" s="456"/>
      <c r="P61" s="456"/>
      <c r="Q61" s="456"/>
      <c r="R61" s="456"/>
      <c r="S61" s="456"/>
      <c r="T61" s="456"/>
      <c r="U61" s="502"/>
      <c r="V61" s="485" t="s">
        <v>1093</v>
      </c>
      <c r="W61" s="456"/>
      <c r="X61" s="461"/>
      <c r="Y61" s="536"/>
      <c r="Z61" s="535"/>
      <c r="AA61" s="535"/>
      <c r="AB61" s="535"/>
      <c r="AC61" s="535"/>
      <c r="AD61" s="535"/>
      <c r="AE61" s="535"/>
      <c r="AF61" s="535"/>
      <c r="AG61" s="535"/>
      <c r="AH61" s="535"/>
      <c r="AI61" s="535"/>
      <c r="AJ61" s="535"/>
      <c r="AK61" s="535"/>
    </row>
    <row r="62" spans="2:37" s="71" customFormat="1" ht="27.75" customHeight="1" x14ac:dyDescent="0.25">
      <c r="B62" s="671"/>
      <c r="C62" s="575" t="s">
        <v>205</v>
      </c>
      <c r="D62" s="575" t="s">
        <v>468</v>
      </c>
      <c r="E62" s="575" t="s">
        <v>385</v>
      </c>
      <c r="F62" s="575" t="s">
        <v>1165</v>
      </c>
      <c r="G62" s="575"/>
      <c r="H62" s="579"/>
      <c r="I62" s="579"/>
      <c r="J62" s="469">
        <v>16088</v>
      </c>
      <c r="K62" s="472">
        <f t="shared" si="17"/>
        <v>0</v>
      </c>
      <c r="L62" s="449">
        <v>16088</v>
      </c>
      <c r="M62" s="449"/>
      <c r="N62" s="456"/>
      <c r="O62" s="456"/>
      <c r="P62" s="456"/>
      <c r="Q62" s="456"/>
      <c r="R62" s="456"/>
      <c r="S62" s="456"/>
      <c r="T62" s="456"/>
      <c r="U62" s="502"/>
      <c r="V62" s="485" t="s">
        <v>1093</v>
      </c>
      <c r="W62" s="456"/>
      <c r="X62" s="461"/>
      <c r="Y62" s="534"/>
      <c r="Z62" s="535"/>
      <c r="AA62" s="535"/>
      <c r="AB62" s="535"/>
      <c r="AC62" s="535"/>
      <c r="AD62" s="535"/>
      <c r="AE62" s="535"/>
      <c r="AF62" s="535"/>
      <c r="AG62" s="535"/>
      <c r="AH62" s="535"/>
      <c r="AI62" s="535"/>
      <c r="AJ62" s="535"/>
      <c r="AK62" s="535"/>
    </row>
    <row r="63" spans="2:37" s="71" customFormat="1" ht="27.75" customHeight="1" x14ac:dyDescent="0.25">
      <c r="B63" s="671"/>
      <c r="C63" s="465" t="s">
        <v>582</v>
      </c>
      <c r="D63" s="465" t="s">
        <v>435</v>
      </c>
      <c r="E63" s="465" t="s">
        <v>476</v>
      </c>
      <c r="F63" s="465" t="s">
        <v>477</v>
      </c>
      <c r="G63" s="575"/>
      <c r="H63" s="579"/>
      <c r="I63" s="465"/>
      <c r="J63" s="469">
        <v>60000</v>
      </c>
      <c r="K63" s="472">
        <f t="shared" si="17"/>
        <v>0</v>
      </c>
      <c r="L63" s="449">
        <v>60000</v>
      </c>
      <c r="M63" s="449"/>
      <c r="N63" s="456"/>
      <c r="O63" s="456"/>
      <c r="P63" s="456"/>
      <c r="Q63" s="456"/>
      <c r="R63" s="456"/>
      <c r="S63" s="456"/>
      <c r="T63" s="456"/>
      <c r="U63" s="502"/>
      <c r="V63" s="485" t="s">
        <v>1093</v>
      </c>
      <c r="W63" s="456"/>
      <c r="X63" s="461"/>
      <c r="Y63" s="534"/>
      <c r="Z63" s="535"/>
      <c r="AA63" s="535"/>
      <c r="AB63" s="535"/>
      <c r="AC63" s="535"/>
      <c r="AD63" s="535"/>
      <c r="AE63" s="535"/>
      <c r="AF63" s="535"/>
      <c r="AG63" s="535"/>
      <c r="AH63" s="535"/>
      <c r="AI63" s="535"/>
      <c r="AJ63" s="535"/>
      <c r="AK63" s="535"/>
    </row>
    <row r="64" spans="2:37" s="71" customFormat="1" ht="27.75" customHeight="1" x14ac:dyDescent="0.25">
      <c r="B64" s="671"/>
      <c r="C64" s="465" t="s">
        <v>484</v>
      </c>
      <c r="D64" s="465" t="s">
        <v>470</v>
      </c>
      <c r="E64" s="465" t="s">
        <v>486</v>
      </c>
      <c r="F64" s="465" t="s">
        <v>485</v>
      </c>
      <c r="G64" s="575"/>
      <c r="H64" s="579"/>
      <c r="I64" s="465"/>
      <c r="J64" s="469">
        <v>450000</v>
      </c>
      <c r="K64" s="472">
        <f t="shared" si="17"/>
        <v>0</v>
      </c>
      <c r="L64" s="449"/>
      <c r="M64" s="449">
        <v>450000</v>
      </c>
      <c r="N64" s="456"/>
      <c r="O64" s="456"/>
      <c r="P64" s="456"/>
      <c r="Q64" s="456"/>
      <c r="R64" s="456"/>
      <c r="S64" s="456"/>
      <c r="T64" s="456"/>
      <c r="U64" s="502"/>
      <c r="V64" s="485" t="s">
        <v>1093</v>
      </c>
      <c r="W64" s="456"/>
      <c r="X64" s="461"/>
      <c r="Y64" s="534"/>
      <c r="Z64" s="535"/>
      <c r="AA64" s="535"/>
      <c r="AB64" s="535"/>
      <c r="AC64" s="535"/>
      <c r="AD64" s="535"/>
      <c r="AE64" s="535"/>
      <c r="AF64" s="535"/>
      <c r="AG64" s="535"/>
      <c r="AH64" s="535"/>
      <c r="AI64" s="535"/>
      <c r="AJ64" s="535"/>
      <c r="AK64" s="535"/>
    </row>
    <row r="65" spans="2:40" s="71" customFormat="1" ht="27.75" customHeight="1" x14ac:dyDescent="0.25">
      <c r="B65" s="671"/>
      <c r="C65" s="465" t="s">
        <v>1194</v>
      </c>
      <c r="D65" s="575" t="s">
        <v>427</v>
      </c>
      <c r="E65" s="465" t="s">
        <v>976</v>
      </c>
      <c r="F65" s="465" t="s">
        <v>977</v>
      </c>
      <c r="G65" s="575" t="s">
        <v>142</v>
      </c>
      <c r="H65" s="579"/>
      <c r="I65" s="386"/>
      <c r="J65" s="469">
        <v>711953</v>
      </c>
      <c r="K65" s="472">
        <f t="shared" si="17"/>
        <v>0</v>
      </c>
      <c r="L65" s="449"/>
      <c r="M65" s="449">
        <v>711953</v>
      </c>
      <c r="N65" s="456"/>
      <c r="O65" s="456"/>
      <c r="P65" s="456"/>
      <c r="Q65" s="456"/>
      <c r="R65" s="456"/>
      <c r="S65" s="456"/>
      <c r="T65" s="456"/>
      <c r="U65" s="502"/>
      <c r="V65" s="485" t="s">
        <v>1093</v>
      </c>
      <c r="W65" s="456"/>
      <c r="X65" s="461"/>
      <c r="Y65" s="534"/>
      <c r="Z65" s="535"/>
      <c r="AA65" s="535"/>
      <c r="AB65" s="535"/>
      <c r="AC65" s="535"/>
      <c r="AD65" s="535"/>
      <c r="AE65" s="535"/>
      <c r="AF65" s="535"/>
      <c r="AG65" s="535"/>
      <c r="AH65" s="535"/>
      <c r="AI65" s="535"/>
      <c r="AJ65" s="535"/>
      <c r="AK65" s="535"/>
      <c r="AL65" s="535"/>
      <c r="AM65" s="535"/>
      <c r="AN65" s="535"/>
    </row>
    <row r="66" spans="2:40" s="478" customFormat="1" ht="27.75" customHeight="1" x14ac:dyDescent="0.25">
      <c r="B66" s="671"/>
      <c r="C66" s="465" t="s">
        <v>1195</v>
      </c>
      <c r="D66" s="577" t="s">
        <v>980</v>
      </c>
      <c r="E66" s="577" t="s">
        <v>385</v>
      </c>
      <c r="F66" s="575" t="s">
        <v>981</v>
      </c>
      <c r="G66" s="577" t="s">
        <v>193</v>
      </c>
      <c r="H66" s="577" t="s">
        <v>985</v>
      </c>
      <c r="I66" s="577" t="s">
        <v>986</v>
      </c>
      <c r="J66" s="469">
        <v>40000</v>
      </c>
      <c r="K66" s="472">
        <f t="shared" ref="K66:K70" si="18">J66-SUM(L66:AA66)</f>
        <v>0</v>
      </c>
      <c r="L66" s="449"/>
      <c r="M66" s="449"/>
      <c r="N66" s="449"/>
      <c r="O66" s="449"/>
      <c r="P66" s="537"/>
      <c r="Q66" s="449">
        <v>40000</v>
      </c>
      <c r="R66" s="449"/>
      <c r="S66" s="449"/>
      <c r="T66" s="449"/>
      <c r="U66" s="502"/>
      <c r="V66" s="485" t="s">
        <v>1093</v>
      </c>
      <c r="W66" s="456"/>
      <c r="X66" s="461"/>
      <c r="Y66" s="461"/>
      <c r="Z66" s="461"/>
      <c r="AA66" s="461"/>
      <c r="AB66" s="461"/>
      <c r="AC66" s="461"/>
      <c r="AD66" s="461"/>
      <c r="AE66" s="461"/>
      <c r="AF66" s="461"/>
      <c r="AG66" s="461"/>
      <c r="AH66" s="461"/>
      <c r="AI66" s="461"/>
      <c r="AJ66" s="461"/>
      <c r="AK66" s="534"/>
      <c r="AL66" s="538"/>
      <c r="AM66" s="538"/>
      <c r="AN66" s="538"/>
    </row>
    <row r="67" spans="2:40" s="478" customFormat="1" ht="27.75" customHeight="1" x14ac:dyDescent="0.25">
      <c r="B67" s="671"/>
      <c r="C67" s="465" t="s">
        <v>1196</v>
      </c>
      <c r="D67" s="577" t="s">
        <v>984</v>
      </c>
      <c r="E67" s="577" t="s">
        <v>385</v>
      </c>
      <c r="F67" s="575" t="s">
        <v>983</v>
      </c>
      <c r="G67" s="577" t="s">
        <v>193</v>
      </c>
      <c r="H67" s="577" t="s">
        <v>985</v>
      </c>
      <c r="I67" s="577" t="s">
        <v>986</v>
      </c>
      <c r="J67" s="469">
        <v>65000</v>
      </c>
      <c r="K67" s="472">
        <f t="shared" si="18"/>
        <v>0</v>
      </c>
      <c r="L67" s="449"/>
      <c r="M67" s="449"/>
      <c r="N67" s="449"/>
      <c r="O67" s="449"/>
      <c r="P67" s="537"/>
      <c r="Q67" s="449">
        <v>65000</v>
      </c>
      <c r="R67" s="449"/>
      <c r="S67" s="449"/>
      <c r="T67" s="449"/>
      <c r="U67" s="502"/>
      <c r="V67" s="485" t="s">
        <v>1093</v>
      </c>
      <c r="W67" s="456"/>
      <c r="X67" s="461"/>
      <c r="Y67" s="461"/>
      <c r="Z67" s="461"/>
      <c r="AA67" s="461"/>
      <c r="AB67" s="461"/>
      <c r="AC67" s="461"/>
      <c r="AD67" s="461"/>
      <c r="AE67" s="461"/>
      <c r="AF67" s="461"/>
      <c r="AG67" s="461"/>
      <c r="AH67" s="461"/>
      <c r="AI67" s="461"/>
      <c r="AJ67" s="461"/>
      <c r="AK67" s="534"/>
      <c r="AL67" s="538"/>
      <c r="AM67" s="538"/>
      <c r="AN67" s="538"/>
    </row>
    <row r="68" spans="2:40" s="478" customFormat="1" ht="27.75" customHeight="1" x14ac:dyDescent="0.25">
      <c r="B68" s="671"/>
      <c r="C68" s="465" t="s">
        <v>1197</v>
      </c>
      <c r="D68" s="577" t="s">
        <v>984</v>
      </c>
      <c r="E68" s="577" t="s">
        <v>881</v>
      </c>
      <c r="F68" s="575" t="s">
        <v>982</v>
      </c>
      <c r="G68" s="577" t="s">
        <v>193</v>
      </c>
      <c r="H68" s="577" t="s">
        <v>985</v>
      </c>
      <c r="I68" s="577" t="s">
        <v>986</v>
      </c>
      <c r="J68" s="469">
        <v>70500</v>
      </c>
      <c r="K68" s="472">
        <f t="shared" si="18"/>
        <v>0</v>
      </c>
      <c r="L68" s="449"/>
      <c r="M68" s="449"/>
      <c r="N68" s="449"/>
      <c r="O68" s="449"/>
      <c r="P68" s="537"/>
      <c r="Q68" s="449">
        <v>70500</v>
      </c>
      <c r="R68" s="449"/>
      <c r="S68" s="449"/>
      <c r="T68" s="449"/>
      <c r="U68" s="502"/>
      <c r="V68" s="485" t="s">
        <v>1093</v>
      </c>
      <c r="W68" s="456"/>
      <c r="X68" s="461"/>
      <c r="Y68" s="461"/>
      <c r="Z68" s="461"/>
      <c r="AA68" s="461"/>
      <c r="AB68" s="461"/>
      <c r="AC68" s="461"/>
      <c r="AD68" s="461"/>
      <c r="AE68" s="461"/>
      <c r="AF68" s="461"/>
      <c r="AG68" s="461"/>
      <c r="AH68" s="461"/>
      <c r="AI68" s="461"/>
      <c r="AJ68" s="461"/>
      <c r="AK68" s="534"/>
      <c r="AL68" s="538"/>
      <c r="AM68" s="538"/>
      <c r="AN68" s="538"/>
    </row>
    <row r="69" spans="2:40" s="478" customFormat="1" ht="27.75" customHeight="1" x14ac:dyDescent="0.25">
      <c r="B69" s="671"/>
      <c r="C69" s="563" t="s">
        <v>1191</v>
      </c>
      <c r="D69" s="570" t="s">
        <v>1162</v>
      </c>
      <c r="E69" s="570" t="s">
        <v>634</v>
      </c>
      <c r="F69" s="564" t="s">
        <v>1163</v>
      </c>
      <c r="G69" s="565"/>
      <c r="H69" s="565"/>
      <c r="I69" s="565"/>
      <c r="J69" s="566">
        <v>250000</v>
      </c>
      <c r="K69" s="472">
        <f t="shared" si="18"/>
        <v>0</v>
      </c>
      <c r="L69" s="502"/>
      <c r="M69" s="502"/>
      <c r="N69" s="502"/>
      <c r="O69" s="502"/>
      <c r="P69" s="571"/>
      <c r="Q69" s="502"/>
      <c r="R69" s="502"/>
      <c r="S69" s="502"/>
      <c r="T69" s="502"/>
      <c r="U69" s="502">
        <v>250000</v>
      </c>
      <c r="V69" s="557" t="s">
        <v>1093</v>
      </c>
      <c r="W69" s="153" t="s">
        <v>193</v>
      </c>
      <c r="X69" s="461"/>
      <c r="Y69" s="461"/>
      <c r="Z69" s="461"/>
      <c r="AA69" s="461"/>
      <c r="AB69" s="461"/>
      <c r="AC69" s="461"/>
      <c r="AD69" s="461"/>
      <c r="AE69" s="461"/>
      <c r="AF69" s="461"/>
      <c r="AG69" s="461"/>
      <c r="AH69" s="461"/>
      <c r="AI69" s="461"/>
      <c r="AJ69" s="461"/>
      <c r="AK69" s="534"/>
      <c r="AL69" s="538"/>
      <c r="AM69" s="538"/>
      <c r="AN69" s="538"/>
    </row>
    <row r="70" spans="2:40" s="478" customFormat="1" ht="27.75" customHeight="1" x14ac:dyDescent="0.25">
      <c r="B70" s="671"/>
      <c r="C70" s="569" t="s">
        <v>1192</v>
      </c>
      <c r="D70" s="570" t="s">
        <v>1166</v>
      </c>
      <c r="E70" s="570" t="s">
        <v>1167</v>
      </c>
      <c r="F70" s="564" t="s">
        <v>1168</v>
      </c>
      <c r="G70" s="565"/>
      <c r="H70" s="565"/>
      <c r="I70" s="565"/>
      <c r="J70" s="566">
        <v>93216</v>
      </c>
      <c r="K70" s="550">
        <f t="shared" si="18"/>
        <v>0</v>
      </c>
      <c r="L70" s="502"/>
      <c r="M70" s="502"/>
      <c r="N70" s="502"/>
      <c r="O70" s="502"/>
      <c r="P70" s="571"/>
      <c r="Q70" s="502"/>
      <c r="R70" s="502"/>
      <c r="S70" s="502"/>
      <c r="T70" s="502"/>
      <c r="U70" s="502">
        <v>93216</v>
      </c>
      <c r="V70" s="557" t="s">
        <v>1093</v>
      </c>
      <c r="W70" s="153" t="s">
        <v>193</v>
      </c>
      <c r="X70" s="461"/>
      <c r="Y70" s="461"/>
      <c r="Z70" s="461"/>
      <c r="AA70" s="461"/>
      <c r="AB70" s="461"/>
      <c r="AC70" s="461"/>
      <c r="AD70" s="461"/>
      <c r="AE70" s="461"/>
      <c r="AF70" s="461"/>
      <c r="AG70" s="461"/>
      <c r="AH70" s="461"/>
      <c r="AI70" s="461"/>
      <c r="AJ70" s="461"/>
      <c r="AK70" s="534"/>
      <c r="AL70" s="538"/>
      <c r="AM70" s="538"/>
      <c r="AN70" s="538"/>
    </row>
    <row r="71" spans="2:40" s="71" customFormat="1" ht="27.75" customHeight="1" x14ac:dyDescent="0.25">
      <c r="B71" s="671"/>
      <c r="C71" s="465" t="s">
        <v>1193</v>
      </c>
      <c r="D71" s="575" t="s">
        <v>462</v>
      </c>
      <c r="E71" s="575" t="s">
        <v>488</v>
      </c>
      <c r="F71" s="575" t="s">
        <v>489</v>
      </c>
      <c r="G71" s="575"/>
      <c r="H71" s="579"/>
      <c r="I71" s="579"/>
      <c r="J71" s="469">
        <v>79830</v>
      </c>
      <c r="K71" s="472">
        <f>J71-SUM(L71:V71)</f>
        <v>0</v>
      </c>
      <c r="L71" s="449">
        <v>79830</v>
      </c>
      <c r="M71" s="449"/>
      <c r="N71" s="456"/>
      <c r="O71" s="456"/>
      <c r="P71" s="456"/>
      <c r="Q71" s="456"/>
      <c r="R71" s="456"/>
      <c r="S71" s="456"/>
      <c r="T71" s="456"/>
      <c r="U71" s="502"/>
      <c r="V71" s="485" t="s">
        <v>1095</v>
      </c>
      <c r="W71" s="562"/>
    </row>
    <row r="72" spans="2:40" s="71" customFormat="1" ht="27.75" customHeight="1" x14ac:dyDescent="0.25">
      <c r="B72" s="671"/>
      <c r="C72" s="465" t="s">
        <v>500</v>
      </c>
      <c r="D72" s="575" t="s">
        <v>469</v>
      </c>
      <c r="E72" s="575" t="s">
        <v>490</v>
      </c>
      <c r="F72" s="577" t="s">
        <v>493</v>
      </c>
      <c r="G72" s="465"/>
      <c r="H72" s="465"/>
      <c r="I72" s="465"/>
      <c r="J72" s="469">
        <v>750000</v>
      </c>
      <c r="K72" s="472">
        <f t="shared" si="17"/>
        <v>0</v>
      </c>
      <c r="L72" s="449">
        <v>314258</v>
      </c>
      <c r="M72" s="449">
        <v>435742</v>
      </c>
      <c r="N72" s="449"/>
      <c r="O72" s="449"/>
      <c r="P72" s="449"/>
      <c r="Q72" s="449"/>
      <c r="R72" s="449"/>
      <c r="S72" s="449"/>
      <c r="T72" s="449"/>
      <c r="U72" s="502"/>
      <c r="V72" s="485" t="s">
        <v>1095</v>
      </c>
      <c r="W72" s="562"/>
    </row>
    <row r="73" spans="2:40" s="71" customFormat="1" ht="27.75" customHeight="1" x14ac:dyDescent="0.25">
      <c r="B73" s="671"/>
      <c r="C73" s="564" t="s">
        <v>1185</v>
      </c>
      <c r="D73" s="564" t="s">
        <v>106</v>
      </c>
      <c r="E73" s="564" t="s">
        <v>369</v>
      </c>
      <c r="F73" s="565"/>
      <c r="G73" s="563"/>
      <c r="H73" s="563"/>
      <c r="I73" s="563"/>
      <c r="J73" s="566">
        <v>206670</v>
      </c>
      <c r="K73" s="472">
        <f t="shared" si="17"/>
        <v>-93330</v>
      </c>
      <c r="L73" s="502"/>
      <c r="M73" s="502"/>
      <c r="N73" s="502"/>
      <c r="O73" s="502"/>
      <c r="P73" s="502"/>
      <c r="Q73" s="502"/>
      <c r="R73" s="502"/>
      <c r="S73" s="502"/>
      <c r="T73" s="502"/>
      <c r="U73" s="502">
        <v>300000</v>
      </c>
      <c r="V73" s="557" t="s">
        <v>1095</v>
      </c>
      <c r="W73" s="153" t="s">
        <v>193</v>
      </c>
    </row>
    <row r="74" spans="2:40" s="478" customFormat="1" ht="27.75" customHeight="1" x14ac:dyDescent="0.25">
      <c r="B74" s="671"/>
      <c r="C74" s="563" t="s">
        <v>1184</v>
      </c>
      <c r="D74" s="570" t="s">
        <v>1199</v>
      </c>
      <c r="E74" s="564" t="s">
        <v>1200</v>
      </c>
      <c r="F74" s="564" t="s">
        <v>1201</v>
      </c>
      <c r="G74" s="564"/>
      <c r="H74" s="563"/>
      <c r="I74" s="564"/>
      <c r="J74" s="566">
        <v>200000</v>
      </c>
      <c r="K74" s="550">
        <f t="shared" si="17"/>
        <v>0</v>
      </c>
      <c r="L74" s="502"/>
      <c r="M74" s="502"/>
      <c r="N74" s="521"/>
      <c r="O74" s="521"/>
      <c r="P74" s="521"/>
      <c r="Q74" s="521"/>
      <c r="R74" s="521"/>
      <c r="S74" s="521"/>
      <c r="T74" s="521"/>
      <c r="U74" s="502">
        <v>200000</v>
      </c>
      <c r="V74" s="557" t="s">
        <v>1095</v>
      </c>
      <c r="W74" s="153" t="s">
        <v>193</v>
      </c>
      <c r="AA74" s="567"/>
    </row>
    <row r="75" spans="2:40" s="478" customFormat="1" ht="27.75" customHeight="1" x14ac:dyDescent="0.25">
      <c r="B75" s="671"/>
      <c r="C75" s="563" t="s">
        <v>1324</v>
      </c>
      <c r="D75" s="570" t="s">
        <v>1323</v>
      </c>
      <c r="E75" s="564" t="s">
        <v>390</v>
      </c>
      <c r="F75" s="564" t="s">
        <v>1325</v>
      </c>
      <c r="G75" s="564"/>
      <c r="H75" s="563"/>
      <c r="I75" s="564"/>
      <c r="J75" s="566">
        <v>846000</v>
      </c>
      <c r="K75" s="550">
        <f t="shared" si="17"/>
        <v>0</v>
      </c>
      <c r="L75" s="502"/>
      <c r="M75" s="502"/>
      <c r="N75" s="521"/>
      <c r="O75" s="521"/>
      <c r="P75" s="521"/>
      <c r="Q75" s="521"/>
      <c r="R75" s="502">
        <v>846000</v>
      </c>
      <c r="S75" s="521"/>
      <c r="T75" s="521"/>
      <c r="U75" s="502"/>
      <c r="V75" s="557" t="s">
        <v>1092</v>
      </c>
      <c r="W75" s="153"/>
      <c r="AA75" s="567"/>
    </row>
    <row r="76" spans="2:40" s="71" customFormat="1" ht="27.75" customHeight="1" x14ac:dyDescent="0.25">
      <c r="B76" s="671"/>
      <c r="C76" s="465" t="s">
        <v>499</v>
      </c>
      <c r="D76" s="575" t="s">
        <v>136</v>
      </c>
      <c r="E76" s="575" t="s">
        <v>817</v>
      </c>
      <c r="F76" s="577" t="s">
        <v>1145</v>
      </c>
      <c r="G76" s="575"/>
      <c r="H76" s="465"/>
      <c r="I76" s="575"/>
      <c r="J76" s="469">
        <v>529829</v>
      </c>
      <c r="K76" s="472">
        <f t="shared" si="17"/>
        <v>0</v>
      </c>
      <c r="L76" s="449">
        <v>529829</v>
      </c>
      <c r="M76" s="449"/>
      <c r="N76" s="449"/>
      <c r="O76" s="449"/>
      <c r="P76" s="449"/>
      <c r="Q76" s="449"/>
      <c r="R76" s="449"/>
      <c r="S76" s="449"/>
      <c r="T76" s="449"/>
      <c r="U76" s="502"/>
      <c r="V76" s="485" t="s">
        <v>1092</v>
      </c>
      <c r="W76" s="562"/>
    </row>
    <row r="77" spans="2:40" s="71" customFormat="1" ht="27.75" customHeight="1" x14ac:dyDescent="0.25">
      <c r="B77" s="671"/>
      <c r="C77" s="465" t="s">
        <v>1186</v>
      </c>
      <c r="D77" s="575" t="s">
        <v>1141</v>
      </c>
      <c r="E77" s="575" t="s">
        <v>1142</v>
      </c>
      <c r="F77" s="575" t="s">
        <v>1143</v>
      </c>
      <c r="G77" s="575"/>
      <c r="H77" s="465"/>
      <c r="I77" s="575"/>
      <c r="J77" s="469">
        <v>800000</v>
      </c>
      <c r="K77" s="470">
        <f>J77-SUM(L77:V77)</f>
        <v>-1</v>
      </c>
      <c r="L77" s="449">
        <v>114259</v>
      </c>
      <c r="M77" s="449">
        <v>685742</v>
      </c>
      <c r="N77" s="456"/>
      <c r="O77" s="456"/>
      <c r="P77" s="456"/>
      <c r="Q77" s="456"/>
      <c r="R77" s="456"/>
      <c r="S77" s="456"/>
      <c r="T77" s="456"/>
      <c r="U77" s="502"/>
      <c r="V77" s="485" t="s">
        <v>1092</v>
      </c>
      <c r="W77" s="562"/>
      <c r="AA77" s="387" t="s">
        <v>973</v>
      </c>
    </row>
    <row r="78" spans="2:40" s="71" customFormat="1" ht="27.75" customHeight="1" x14ac:dyDescent="0.25">
      <c r="B78" s="671"/>
      <c r="C78" s="563" t="s">
        <v>1179</v>
      </c>
      <c r="D78" s="564" t="s">
        <v>1153</v>
      </c>
      <c r="E78" s="564" t="s">
        <v>1154</v>
      </c>
      <c r="F78" s="565" t="s">
        <v>1158</v>
      </c>
      <c r="G78" s="564"/>
      <c r="H78" s="568"/>
      <c r="I78" s="568"/>
      <c r="J78" s="566">
        <v>150000</v>
      </c>
      <c r="K78" s="550">
        <f t="shared" si="17"/>
        <v>0</v>
      </c>
      <c r="L78" s="502"/>
      <c r="M78" s="502"/>
      <c r="N78" s="502"/>
      <c r="O78" s="502"/>
      <c r="P78" s="502"/>
      <c r="Q78" s="502"/>
      <c r="R78" s="502"/>
      <c r="S78" s="502"/>
      <c r="T78" s="502"/>
      <c r="U78" s="502">
        <v>150000</v>
      </c>
      <c r="V78" s="557" t="s">
        <v>1092</v>
      </c>
      <c r="W78" s="153" t="s">
        <v>193</v>
      </c>
    </row>
    <row r="79" spans="2:40" s="71" customFormat="1" ht="27.75" customHeight="1" x14ac:dyDescent="0.25">
      <c r="B79" s="671"/>
      <c r="C79" s="569" t="s">
        <v>1187</v>
      </c>
      <c r="D79" s="570" t="s">
        <v>1155</v>
      </c>
      <c r="E79" s="570" t="s">
        <v>1156</v>
      </c>
      <c r="F79" s="565" t="s">
        <v>1157</v>
      </c>
      <c r="G79" s="564"/>
      <c r="H79" s="568"/>
      <c r="I79" s="568"/>
      <c r="J79" s="566">
        <v>66077</v>
      </c>
      <c r="K79" s="550">
        <f t="shared" si="17"/>
        <v>0</v>
      </c>
      <c r="L79" s="502"/>
      <c r="M79" s="502"/>
      <c r="N79" s="502"/>
      <c r="O79" s="502"/>
      <c r="P79" s="502"/>
      <c r="Q79" s="502"/>
      <c r="R79" s="502"/>
      <c r="S79" s="502"/>
      <c r="T79" s="502"/>
      <c r="U79" s="502">
        <v>66077</v>
      </c>
      <c r="V79" s="557" t="s">
        <v>1092</v>
      </c>
      <c r="W79" s="153" t="s">
        <v>193</v>
      </c>
    </row>
    <row r="80" spans="2:40" s="71" customFormat="1" ht="27.75" customHeight="1" x14ac:dyDescent="0.25">
      <c r="B80" s="671"/>
      <c r="C80" s="569" t="s">
        <v>1183</v>
      </c>
      <c r="D80" s="570" t="s">
        <v>1150</v>
      </c>
      <c r="E80" s="570" t="s">
        <v>1151</v>
      </c>
      <c r="F80" s="565" t="s">
        <v>1152</v>
      </c>
      <c r="G80" s="564"/>
      <c r="H80" s="568"/>
      <c r="I80" s="568"/>
      <c r="J80" s="566">
        <v>70000</v>
      </c>
      <c r="K80" s="550">
        <f t="shared" si="17"/>
        <v>0</v>
      </c>
      <c r="L80" s="502"/>
      <c r="M80" s="502"/>
      <c r="N80" s="502"/>
      <c r="O80" s="502"/>
      <c r="P80" s="502"/>
      <c r="Q80" s="502"/>
      <c r="R80" s="502"/>
      <c r="S80" s="502"/>
      <c r="T80" s="502"/>
      <c r="U80" s="502">
        <v>70000</v>
      </c>
      <c r="V80" s="557" t="s">
        <v>1092</v>
      </c>
      <c r="W80" s="153" t="s">
        <v>193</v>
      </c>
    </row>
    <row r="81" spans="2:27" s="71" customFormat="1" ht="27.75" customHeight="1" x14ac:dyDescent="0.25">
      <c r="B81" s="671"/>
      <c r="C81" s="569" t="s">
        <v>1329</v>
      </c>
      <c r="D81" s="570" t="s">
        <v>1330</v>
      </c>
      <c r="E81" s="570" t="s">
        <v>385</v>
      </c>
      <c r="F81" s="565" t="s">
        <v>1331</v>
      </c>
      <c r="G81" s="564"/>
      <c r="H81" s="568"/>
      <c r="I81" s="568"/>
      <c r="J81" s="566">
        <v>60000</v>
      </c>
      <c r="K81" s="550">
        <f t="shared" si="17"/>
        <v>0</v>
      </c>
      <c r="L81" s="502"/>
      <c r="M81" s="502"/>
      <c r="N81" s="502"/>
      <c r="O81" s="502"/>
      <c r="P81" s="502"/>
      <c r="Q81" s="502"/>
      <c r="R81" s="502"/>
      <c r="S81" s="502"/>
      <c r="T81" s="502"/>
      <c r="U81" s="502">
        <v>60000</v>
      </c>
      <c r="V81" s="557" t="s">
        <v>1092</v>
      </c>
      <c r="W81" s="153" t="s">
        <v>193</v>
      </c>
    </row>
    <row r="82" spans="2:27" s="71" customFormat="1" ht="27.75" customHeight="1" x14ac:dyDescent="0.25">
      <c r="B82" s="671"/>
      <c r="C82" s="569" t="s">
        <v>1332</v>
      </c>
      <c r="D82" s="570" t="s">
        <v>1329</v>
      </c>
      <c r="E82" s="570" t="s">
        <v>385</v>
      </c>
      <c r="F82" s="565" t="s">
        <v>1333</v>
      </c>
      <c r="G82" s="564"/>
      <c r="H82" s="568"/>
      <c r="I82" s="568"/>
      <c r="J82" s="566">
        <v>40000</v>
      </c>
      <c r="K82" s="550">
        <f t="shared" si="17"/>
        <v>0</v>
      </c>
      <c r="L82" s="502"/>
      <c r="M82" s="502"/>
      <c r="N82" s="502"/>
      <c r="O82" s="502"/>
      <c r="P82" s="502"/>
      <c r="Q82" s="502"/>
      <c r="R82" s="502"/>
      <c r="S82" s="502"/>
      <c r="T82" s="502"/>
      <c r="U82" s="502">
        <v>40000</v>
      </c>
      <c r="V82" s="557" t="s">
        <v>1092</v>
      </c>
      <c r="W82" s="153" t="s">
        <v>193</v>
      </c>
    </row>
    <row r="83" spans="2:27" s="71" customFormat="1" ht="27.75" customHeight="1" x14ac:dyDescent="0.25">
      <c r="B83" s="671"/>
      <c r="C83" s="569" t="s">
        <v>1180</v>
      </c>
      <c r="D83" s="570" t="s">
        <v>1190</v>
      </c>
      <c r="E83" s="570" t="s">
        <v>1188</v>
      </c>
      <c r="F83" s="565" t="s">
        <v>1189</v>
      </c>
      <c r="G83" s="564"/>
      <c r="H83" s="563"/>
      <c r="I83" s="564"/>
      <c r="J83" s="566">
        <v>250000</v>
      </c>
      <c r="K83" s="550">
        <f t="shared" si="17"/>
        <v>0</v>
      </c>
      <c r="L83" s="502"/>
      <c r="M83" s="502"/>
      <c r="N83" s="502"/>
      <c r="O83" s="502"/>
      <c r="P83" s="502"/>
      <c r="Q83" s="502"/>
      <c r="R83" s="502"/>
      <c r="S83" s="502"/>
      <c r="T83" s="502"/>
      <c r="U83" s="502">
        <v>250000</v>
      </c>
      <c r="V83" s="557" t="s">
        <v>1105</v>
      </c>
      <c r="W83" s="544" t="s">
        <v>1113</v>
      </c>
    </row>
    <row r="84" spans="2:27" s="71" customFormat="1" ht="27.75" customHeight="1" x14ac:dyDescent="0.25">
      <c r="B84" s="671"/>
      <c r="C84" s="563" t="s">
        <v>1181</v>
      </c>
      <c r="D84" s="564" t="s">
        <v>746</v>
      </c>
      <c r="E84" s="564" t="s">
        <v>385</v>
      </c>
      <c r="F84" s="565" t="s">
        <v>1164</v>
      </c>
      <c r="G84" s="564"/>
      <c r="H84" s="563"/>
      <c r="I84" s="564"/>
      <c r="J84" s="566">
        <v>1050000</v>
      </c>
      <c r="K84" s="550">
        <f t="shared" si="17"/>
        <v>0</v>
      </c>
      <c r="L84" s="502"/>
      <c r="M84" s="502"/>
      <c r="N84" s="502"/>
      <c r="O84" s="502"/>
      <c r="P84" s="502"/>
      <c r="Q84" s="502"/>
      <c r="R84" s="502"/>
      <c r="S84" s="502"/>
      <c r="T84" s="502"/>
      <c r="U84" s="502">
        <v>1050000</v>
      </c>
      <c r="V84" s="557" t="s">
        <v>1105</v>
      </c>
      <c r="W84" s="544" t="s">
        <v>1113</v>
      </c>
    </row>
    <row r="85" spans="2:27" s="71" customFormat="1" ht="27.75" customHeight="1" x14ac:dyDescent="0.25">
      <c r="B85" s="671"/>
      <c r="C85" s="570" t="s">
        <v>1175</v>
      </c>
      <c r="D85" s="570" t="s">
        <v>1171</v>
      </c>
      <c r="E85" s="564" t="s">
        <v>385</v>
      </c>
      <c r="F85" s="565" t="s">
        <v>1172</v>
      </c>
      <c r="G85" s="564"/>
      <c r="H85" s="563"/>
      <c r="I85" s="564"/>
      <c r="J85" s="566">
        <v>300000</v>
      </c>
      <c r="K85" s="550">
        <f t="shared" si="17"/>
        <v>0</v>
      </c>
      <c r="L85" s="502"/>
      <c r="M85" s="502"/>
      <c r="N85" s="502"/>
      <c r="O85" s="502"/>
      <c r="P85" s="502"/>
      <c r="Q85" s="502"/>
      <c r="R85" s="502"/>
      <c r="S85" s="502"/>
      <c r="T85" s="502"/>
      <c r="U85" s="502">
        <v>300000</v>
      </c>
      <c r="V85" s="557" t="s">
        <v>1105</v>
      </c>
      <c r="W85" s="544" t="s">
        <v>1113</v>
      </c>
    </row>
    <row r="86" spans="2:27" s="71" customFormat="1" ht="27.75" customHeight="1" x14ac:dyDescent="0.25">
      <c r="B86" s="671"/>
      <c r="C86" s="569" t="s">
        <v>1176</v>
      </c>
      <c r="D86" s="570" t="s">
        <v>1169</v>
      </c>
      <c r="E86" s="570" t="s">
        <v>1169</v>
      </c>
      <c r="F86" s="565" t="s">
        <v>1170</v>
      </c>
      <c r="G86" s="564"/>
      <c r="H86" s="563"/>
      <c r="I86" s="564"/>
      <c r="J86" s="566">
        <v>65000</v>
      </c>
      <c r="K86" s="550">
        <f t="shared" si="17"/>
        <v>0</v>
      </c>
      <c r="L86" s="502"/>
      <c r="M86" s="502"/>
      <c r="N86" s="502"/>
      <c r="O86" s="502"/>
      <c r="P86" s="502"/>
      <c r="Q86" s="502"/>
      <c r="R86" s="502"/>
      <c r="S86" s="502"/>
      <c r="T86" s="502"/>
      <c r="U86" s="502">
        <v>65000</v>
      </c>
      <c r="V86" s="557" t="s">
        <v>1105</v>
      </c>
      <c r="W86" s="153" t="s">
        <v>193</v>
      </c>
    </row>
    <row r="87" spans="2:27" s="71" customFormat="1" ht="27.75" customHeight="1" x14ac:dyDescent="0.25">
      <c r="B87" s="671"/>
      <c r="C87" s="569" t="s">
        <v>1177</v>
      </c>
      <c r="D87" s="570" t="s">
        <v>645</v>
      </c>
      <c r="E87" s="564" t="s">
        <v>385</v>
      </c>
      <c r="F87" s="565"/>
      <c r="G87" s="564"/>
      <c r="H87" s="563"/>
      <c r="I87" s="564"/>
      <c r="J87" s="566">
        <v>800000</v>
      </c>
      <c r="K87" s="550">
        <f t="shared" si="17"/>
        <v>0</v>
      </c>
      <c r="L87" s="502"/>
      <c r="M87" s="502"/>
      <c r="N87" s="502"/>
      <c r="O87" s="502"/>
      <c r="P87" s="502"/>
      <c r="Q87" s="502"/>
      <c r="R87" s="502"/>
      <c r="S87" s="502"/>
      <c r="T87" s="502"/>
      <c r="U87" s="502">
        <v>800000</v>
      </c>
      <c r="V87" s="557" t="s">
        <v>1105</v>
      </c>
      <c r="W87" s="544" t="s">
        <v>1113</v>
      </c>
    </row>
    <row r="88" spans="2:27" s="71" customFormat="1" ht="27.75" customHeight="1" x14ac:dyDescent="0.25">
      <c r="B88" s="671"/>
      <c r="C88" s="569" t="s">
        <v>1178</v>
      </c>
      <c r="D88" s="570" t="s">
        <v>1173</v>
      </c>
      <c r="E88" s="564" t="s">
        <v>385</v>
      </c>
      <c r="F88" s="565" t="s">
        <v>1174</v>
      </c>
      <c r="G88" s="564"/>
      <c r="H88" s="563"/>
      <c r="I88" s="564"/>
      <c r="J88" s="566">
        <v>200000</v>
      </c>
      <c r="K88" s="550">
        <f t="shared" si="17"/>
        <v>0</v>
      </c>
      <c r="L88" s="502"/>
      <c r="M88" s="502"/>
      <c r="N88" s="502"/>
      <c r="O88" s="502"/>
      <c r="P88" s="502"/>
      <c r="Q88" s="502"/>
      <c r="R88" s="502"/>
      <c r="S88" s="502"/>
      <c r="T88" s="502"/>
      <c r="U88" s="502">
        <v>200000</v>
      </c>
      <c r="V88" s="557" t="s">
        <v>1105</v>
      </c>
      <c r="W88" s="544" t="s">
        <v>1113</v>
      </c>
    </row>
    <row r="89" spans="2:27" s="71" customFormat="1" ht="27.75" customHeight="1" x14ac:dyDescent="0.25">
      <c r="B89" s="671"/>
      <c r="C89" s="569" t="s">
        <v>1204</v>
      </c>
      <c r="D89" s="570" t="s">
        <v>1205</v>
      </c>
      <c r="E89" s="570" t="s">
        <v>1156</v>
      </c>
      <c r="F89" s="565" t="s">
        <v>1206</v>
      </c>
      <c r="G89" s="564"/>
      <c r="H89" s="563"/>
      <c r="I89" s="564"/>
      <c r="J89" s="566">
        <v>292005</v>
      </c>
      <c r="K89" s="550">
        <f t="shared" si="17"/>
        <v>0</v>
      </c>
      <c r="L89" s="502"/>
      <c r="M89" s="502"/>
      <c r="N89" s="502"/>
      <c r="O89" s="502"/>
      <c r="P89" s="502"/>
      <c r="Q89" s="502"/>
      <c r="R89" s="502"/>
      <c r="S89" s="502"/>
      <c r="T89" s="502"/>
      <c r="U89" s="502">
        <v>292005</v>
      </c>
      <c r="V89" s="557" t="s">
        <v>1105</v>
      </c>
      <c r="W89" s="153" t="s">
        <v>193</v>
      </c>
    </row>
    <row r="90" spans="2:27" s="71" customFormat="1" ht="27.75" customHeight="1" x14ac:dyDescent="0.25">
      <c r="B90" s="671"/>
      <c r="C90" s="583" t="s">
        <v>499</v>
      </c>
      <c r="D90" s="583" t="s">
        <v>817</v>
      </c>
      <c r="E90" s="583" t="s">
        <v>1144</v>
      </c>
      <c r="F90" s="583" t="s">
        <v>1146</v>
      </c>
      <c r="G90" s="582"/>
      <c r="H90" s="583"/>
      <c r="I90" s="584"/>
      <c r="J90" s="585">
        <v>30000</v>
      </c>
      <c r="K90" s="586">
        <f t="shared" ref="K90" si="19">J90-SUM(L90:V90)</f>
        <v>0</v>
      </c>
      <c r="L90" s="586"/>
      <c r="M90" s="587"/>
      <c r="N90" s="587"/>
      <c r="O90" s="587"/>
      <c r="P90" s="587"/>
      <c r="Q90" s="587"/>
      <c r="R90" s="587"/>
      <c r="S90" s="587"/>
      <c r="T90" s="587"/>
      <c r="U90" s="598">
        <v>30000</v>
      </c>
      <c r="V90" s="596" t="s">
        <v>1225</v>
      </c>
      <c r="W90" s="153" t="s">
        <v>193</v>
      </c>
    </row>
    <row r="91" spans="2:27" s="71" customFormat="1" ht="27.75" customHeight="1" x14ac:dyDescent="0.25">
      <c r="B91" s="671"/>
      <c r="C91" s="583" t="s">
        <v>1147</v>
      </c>
      <c r="D91" s="583" t="s">
        <v>1026</v>
      </c>
      <c r="E91" s="583" t="s">
        <v>1148</v>
      </c>
      <c r="F91" s="583" t="s">
        <v>1149</v>
      </c>
      <c r="G91" s="582"/>
      <c r="H91" s="583"/>
      <c r="I91" s="584"/>
      <c r="J91" s="585">
        <v>75000</v>
      </c>
      <c r="K91" s="586">
        <f t="shared" ref="K91" si="20">J91-SUM(L91:V91)</f>
        <v>0</v>
      </c>
      <c r="L91" s="586"/>
      <c r="M91" s="587"/>
      <c r="N91" s="587"/>
      <c r="O91" s="587"/>
      <c r="P91" s="587"/>
      <c r="Q91" s="587"/>
      <c r="R91" s="587"/>
      <c r="S91" s="587"/>
      <c r="T91" s="587"/>
      <c r="U91" s="598">
        <v>75000</v>
      </c>
      <c r="V91" s="596" t="s">
        <v>1225</v>
      </c>
      <c r="W91" s="153" t="s">
        <v>193</v>
      </c>
    </row>
    <row r="92" spans="2:27" s="71" customFormat="1" ht="27.75" customHeight="1" x14ac:dyDescent="0.25">
      <c r="B92" s="671"/>
      <c r="C92" s="583" t="s">
        <v>1042</v>
      </c>
      <c r="D92" s="583" t="s">
        <v>501</v>
      </c>
      <c r="E92" s="583" t="s">
        <v>502</v>
      </c>
      <c r="F92" s="583" t="s">
        <v>503</v>
      </c>
      <c r="G92" s="582"/>
      <c r="H92" s="583"/>
      <c r="I92" s="584"/>
      <c r="J92" s="585">
        <v>100000</v>
      </c>
      <c r="K92" s="586">
        <f t="shared" ref="K92" si="21">J92-SUM(L92:V92)</f>
        <v>0</v>
      </c>
      <c r="L92" s="586"/>
      <c r="M92" s="587"/>
      <c r="N92" s="587"/>
      <c r="O92" s="587"/>
      <c r="P92" s="587"/>
      <c r="Q92" s="587"/>
      <c r="R92" s="587"/>
      <c r="S92" s="587"/>
      <c r="T92" s="587"/>
      <c r="U92" s="598">
        <v>100000</v>
      </c>
      <c r="V92" s="596" t="s">
        <v>1225</v>
      </c>
      <c r="W92" s="153" t="s">
        <v>193</v>
      </c>
    </row>
    <row r="93" spans="2:27" s="71" customFormat="1" ht="27.75" customHeight="1" x14ac:dyDescent="0.25">
      <c r="B93" s="671"/>
      <c r="C93" s="583" t="s">
        <v>1182</v>
      </c>
      <c r="D93" s="583" t="s">
        <v>1159</v>
      </c>
      <c r="E93" s="583" t="s">
        <v>1160</v>
      </c>
      <c r="F93" s="583" t="s">
        <v>1161</v>
      </c>
      <c r="G93" s="582"/>
      <c r="H93" s="583"/>
      <c r="I93" s="584"/>
      <c r="J93" s="585">
        <v>191639</v>
      </c>
      <c r="K93" s="586">
        <f t="shared" ref="K93" si="22">J93-SUM(L93:V93)</f>
        <v>0</v>
      </c>
      <c r="L93" s="586"/>
      <c r="M93" s="587"/>
      <c r="N93" s="587"/>
      <c r="O93" s="587"/>
      <c r="P93" s="587"/>
      <c r="Q93" s="587"/>
      <c r="R93" s="587"/>
      <c r="S93" s="587"/>
      <c r="T93" s="587"/>
      <c r="U93" s="598">
        <v>191639</v>
      </c>
      <c r="V93" s="596" t="s">
        <v>1225</v>
      </c>
      <c r="W93" s="153" t="s">
        <v>193</v>
      </c>
    </row>
    <row r="94" spans="2:27" s="71" customFormat="1" ht="27.75" customHeight="1" x14ac:dyDescent="0.25">
      <c r="B94" s="671"/>
      <c r="C94" s="583" t="s">
        <v>1202</v>
      </c>
      <c r="D94" s="583" t="s">
        <v>1150</v>
      </c>
      <c r="E94" s="583" t="s">
        <v>1151</v>
      </c>
      <c r="F94" s="583" t="s">
        <v>1203</v>
      </c>
      <c r="G94" s="582"/>
      <c r="H94" s="583"/>
      <c r="I94" s="584"/>
      <c r="J94" s="585">
        <v>130000</v>
      </c>
      <c r="K94" s="586">
        <f t="shared" ref="K94:K96" si="23">J94-SUM(L94:V94)</f>
        <v>0</v>
      </c>
      <c r="L94" s="586"/>
      <c r="M94" s="587"/>
      <c r="N94" s="587"/>
      <c r="O94" s="587"/>
      <c r="P94" s="587"/>
      <c r="Q94" s="587"/>
      <c r="R94" s="587"/>
      <c r="S94" s="587"/>
      <c r="T94" s="587"/>
      <c r="U94" s="598">
        <v>130000</v>
      </c>
      <c r="V94" s="596" t="s">
        <v>1225</v>
      </c>
      <c r="W94" s="153" t="s">
        <v>193</v>
      </c>
    </row>
    <row r="95" spans="2:27" s="71" customFormat="1" ht="27.75" customHeight="1" x14ac:dyDescent="0.25">
      <c r="B95" s="671"/>
      <c r="C95" s="583" t="s">
        <v>1210</v>
      </c>
      <c r="D95" s="583" t="s">
        <v>1155</v>
      </c>
      <c r="E95" s="583" t="s">
        <v>385</v>
      </c>
      <c r="F95" s="583" t="s">
        <v>1211</v>
      </c>
      <c r="G95" s="582"/>
      <c r="H95" s="583"/>
      <c r="I95" s="584"/>
      <c r="J95" s="585">
        <v>10000</v>
      </c>
      <c r="K95" s="586">
        <f t="shared" si="23"/>
        <v>0</v>
      </c>
      <c r="L95" s="586"/>
      <c r="M95" s="587"/>
      <c r="N95" s="587"/>
      <c r="O95" s="587"/>
      <c r="P95" s="587"/>
      <c r="Q95" s="587"/>
      <c r="R95" s="587"/>
      <c r="S95" s="587"/>
      <c r="T95" s="587"/>
      <c r="U95" s="598">
        <v>10000</v>
      </c>
      <c r="V95" s="596" t="s">
        <v>1225</v>
      </c>
      <c r="W95" s="153" t="s">
        <v>193</v>
      </c>
    </row>
    <row r="96" spans="2:27" s="478" customFormat="1" ht="27.75" customHeight="1" x14ac:dyDescent="0.25">
      <c r="B96" s="671"/>
      <c r="C96" s="582" t="s">
        <v>1184</v>
      </c>
      <c r="D96" s="583" t="s">
        <v>473</v>
      </c>
      <c r="E96" s="583" t="s">
        <v>1140</v>
      </c>
      <c r="F96" s="583" t="s">
        <v>1198</v>
      </c>
      <c r="G96" s="583"/>
      <c r="H96" s="582"/>
      <c r="I96" s="583"/>
      <c r="J96" s="584">
        <v>650000</v>
      </c>
      <c r="K96" s="586">
        <f t="shared" si="23"/>
        <v>0</v>
      </c>
      <c r="L96" s="586"/>
      <c r="M96" s="586"/>
      <c r="N96" s="587"/>
      <c r="O96" s="587"/>
      <c r="P96" s="587"/>
      <c r="Q96" s="587"/>
      <c r="R96" s="587"/>
      <c r="S96" s="587"/>
      <c r="T96" s="587"/>
      <c r="U96" s="599">
        <v>650000</v>
      </c>
      <c r="V96" s="596" t="s">
        <v>1225</v>
      </c>
      <c r="W96" s="153" t="s">
        <v>193</v>
      </c>
      <c r="AA96" s="567"/>
    </row>
    <row r="97" spans="2:23" s="71" customFormat="1" ht="27.75" customHeight="1" x14ac:dyDescent="0.25">
      <c r="B97" s="671"/>
      <c r="C97" s="583" t="s">
        <v>498</v>
      </c>
      <c r="D97" s="583" t="s">
        <v>494</v>
      </c>
      <c r="E97" s="583" t="s">
        <v>495</v>
      </c>
      <c r="F97" s="583" t="s">
        <v>496</v>
      </c>
      <c r="G97" s="582"/>
      <c r="H97" s="583"/>
      <c r="I97" s="584"/>
      <c r="J97" s="585">
        <v>50000</v>
      </c>
      <c r="K97" s="586">
        <f t="shared" ref="K97" si="24">J97-SUM(L97:V97)</f>
        <v>0</v>
      </c>
      <c r="L97" s="586"/>
      <c r="M97" s="587"/>
      <c r="N97" s="587"/>
      <c r="O97" s="587"/>
      <c r="P97" s="587"/>
      <c r="Q97" s="587"/>
      <c r="R97" s="587"/>
      <c r="S97" s="587"/>
      <c r="T97" s="587"/>
      <c r="U97" s="598">
        <v>50000</v>
      </c>
      <c r="V97" s="596" t="s">
        <v>1226</v>
      </c>
      <c r="W97" s="153" t="s">
        <v>193</v>
      </c>
    </row>
    <row r="98" spans="2:23" s="71" customFormat="1" ht="27.75" customHeight="1" x14ac:dyDescent="0.25">
      <c r="B98" s="671"/>
      <c r="C98" s="583" t="s">
        <v>1043</v>
      </c>
      <c r="D98" s="583" t="s">
        <v>1155</v>
      </c>
      <c r="E98" s="583" t="s">
        <v>385</v>
      </c>
      <c r="F98" s="583" t="s">
        <v>1209</v>
      </c>
      <c r="G98" s="582"/>
      <c r="H98" s="583"/>
      <c r="I98" s="584"/>
      <c r="J98" s="585">
        <v>25000</v>
      </c>
      <c r="K98" s="586">
        <f t="shared" si="17"/>
        <v>0</v>
      </c>
      <c r="L98" s="586"/>
      <c r="M98" s="587"/>
      <c r="N98" s="587"/>
      <c r="O98" s="587"/>
      <c r="P98" s="587"/>
      <c r="Q98" s="587"/>
      <c r="R98" s="587"/>
      <c r="S98" s="587"/>
      <c r="T98" s="587"/>
      <c r="U98" s="598">
        <v>25000</v>
      </c>
      <c r="V98" s="596" t="s">
        <v>1226</v>
      </c>
      <c r="W98" s="153" t="s">
        <v>193</v>
      </c>
    </row>
    <row r="99" spans="2:23" s="71" customFormat="1" ht="27.75" customHeight="1" x14ac:dyDescent="0.25">
      <c r="B99" s="671"/>
      <c r="C99" s="583" t="s">
        <v>1212</v>
      </c>
      <c r="D99" s="583" t="s">
        <v>1159</v>
      </c>
      <c r="E99" s="583" t="s">
        <v>1213</v>
      </c>
      <c r="F99" s="583" t="s">
        <v>1214</v>
      </c>
      <c r="G99" s="582"/>
      <c r="H99" s="583"/>
      <c r="I99" s="584"/>
      <c r="J99" s="585">
        <v>140000</v>
      </c>
      <c r="K99" s="586">
        <f t="shared" si="17"/>
        <v>0</v>
      </c>
      <c r="L99" s="586"/>
      <c r="M99" s="587"/>
      <c r="N99" s="587"/>
      <c r="O99" s="587"/>
      <c r="P99" s="587"/>
      <c r="Q99" s="587"/>
      <c r="R99" s="587"/>
      <c r="S99" s="587"/>
      <c r="T99" s="587"/>
      <c r="U99" s="598">
        <v>140000</v>
      </c>
      <c r="V99" s="596" t="s">
        <v>1226</v>
      </c>
      <c r="W99" s="153" t="s">
        <v>193</v>
      </c>
    </row>
    <row r="100" spans="2:23" s="71" customFormat="1" ht="27.75" customHeight="1" x14ac:dyDescent="0.25">
      <c r="B100" s="671"/>
      <c r="C100" s="583" t="s">
        <v>1207</v>
      </c>
      <c r="D100" s="583" t="s">
        <v>625</v>
      </c>
      <c r="E100" s="583" t="s">
        <v>613</v>
      </c>
      <c r="F100" s="583" t="s">
        <v>1208</v>
      </c>
      <c r="G100" s="582"/>
      <c r="H100" s="583"/>
      <c r="I100" s="584"/>
      <c r="J100" s="585">
        <v>300000</v>
      </c>
      <c r="K100" s="586">
        <f t="shared" si="17"/>
        <v>0</v>
      </c>
      <c r="L100" s="586"/>
      <c r="M100" s="587"/>
      <c r="N100" s="587"/>
      <c r="O100" s="587"/>
      <c r="P100" s="587"/>
      <c r="Q100" s="587"/>
      <c r="R100" s="587"/>
      <c r="S100" s="587"/>
      <c r="T100" s="587"/>
      <c r="U100" s="598">
        <v>300000</v>
      </c>
      <c r="V100" s="596" t="s">
        <v>1226</v>
      </c>
      <c r="W100" s="153" t="s">
        <v>193</v>
      </c>
    </row>
    <row r="101" spans="2:23" s="71" customFormat="1" ht="27.75" customHeight="1" x14ac:dyDescent="0.25">
      <c r="B101" s="671"/>
      <c r="C101" s="583" t="s">
        <v>1216</v>
      </c>
      <c r="D101" s="583" t="s">
        <v>1215</v>
      </c>
      <c r="E101" s="583" t="s">
        <v>1215</v>
      </c>
      <c r="F101" s="583" t="s">
        <v>1217</v>
      </c>
      <c r="G101" s="582"/>
      <c r="H101" s="583"/>
      <c r="I101" s="584"/>
      <c r="J101" s="585">
        <v>325000</v>
      </c>
      <c r="K101" s="586">
        <f t="shared" si="17"/>
        <v>0</v>
      </c>
      <c r="L101" s="586"/>
      <c r="M101" s="587"/>
      <c r="N101" s="587"/>
      <c r="O101" s="587"/>
      <c r="P101" s="587"/>
      <c r="Q101" s="587"/>
      <c r="R101" s="587"/>
      <c r="S101" s="587"/>
      <c r="T101" s="587"/>
      <c r="U101" s="598">
        <v>325000</v>
      </c>
      <c r="V101" s="596" t="s">
        <v>1226</v>
      </c>
      <c r="W101" s="153" t="s">
        <v>193</v>
      </c>
    </row>
    <row r="102" spans="2:23" s="71" customFormat="1" ht="27.75" customHeight="1" x14ac:dyDescent="0.25">
      <c r="B102" s="671"/>
      <c r="C102" s="583" t="s">
        <v>1218</v>
      </c>
      <c r="D102" s="583" t="s">
        <v>622</v>
      </c>
      <c r="E102" s="583" t="s">
        <v>1154</v>
      </c>
      <c r="F102" s="583" t="s">
        <v>1219</v>
      </c>
      <c r="G102" s="582"/>
      <c r="H102" s="583"/>
      <c r="I102" s="584"/>
      <c r="J102" s="585">
        <v>60000</v>
      </c>
      <c r="K102" s="586">
        <f t="shared" ref="K102:K109" si="25">J102-SUM(L102:V102)</f>
        <v>0</v>
      </c>
      <c r="L102" s="586"/>
      <c r="M102" s="587"/>
      <c r="N102" s="587"/>
      <c r="O102" s="587"/>
      <c r="P102" s="587"/>
      <c r="Q102" s="587"/>
      <c r="R102" s="587"/>
      <c r="S102" s="587"/>
      <c r="T102" s="587"/>
      <c r="U102" s="598">
        <v>60000</v>
      </c>
      <c r="V102" s="596" t="s">
        <v>1226</v>
      </c>
      <c r="W102" s="153" t="s">
        <v>193</v>
      </c>
    </row>
    <row r="103" spans="2:23" s="71" customFormat="1" ht="27.75" customHeight="1" x14ac:dyDescent="0.25">
      <c r="B103" s="671"/>
      <c r="C103" s="606" t="s">
        <v>1320</v>
      </c>
      <c r="D103" s="606" t="s">
        <v>1321</v>
      </c>
      <c r="E103" s="606"/>
      <c r="F103" s="606"/>
      <c r="G103" s="607"/>
      <c r="H103" s="606"/>
      <c r="I103" s="608"/>
      <c r="J103" s="609">
        <v>500000</v>
      </c>
      <c r="K103" s="610">
        <f t="shared" si="25"/>
        <v>0</v>
      </c>
      <c r="L103" s="610"/>
      <c r="M103" s="611"/>
      <c r="N103" s="611"/>
      <c r="O103" s="611"/>
      <c r="P103" s="611"/>
      <c r="Q103" s="611"/>
      <c r="R103" s="610">
        <v>500000</v>
      </c>
      <c r="S103" s="587"/>
      <c r="T103" s="587"/>
      <c r="U103" s="598"/>
      <c r="V103" s="596" t="s">
        <v>1226</v>
      </c>
      <c r="W103" s="153"/>
    </row>
    <row r="104" spans="2:23" s="71" customFormat="1" ht="27.75" customHeight="1" x14ac:dyDescent="0.25">
      <c r="B104" s="671"/>
      <c r="C104" s="583" t="s">
        <v>1295</v>
      </c>
      <c r="D104" s="583"/>
      <c r="E104" s="583"/>
      <c r="F104" s="583"/>
      <c r="G104" s="582"/>
      <c r="H104" s="583"/>
      <c r="I104" s="584"/>
      <c r="J104" s="585">
        <v>320000</v>
      </c>
      <c r="K104" s="586">
        <f>J104-SUM(M104:V104)</f>
        <v>0</v>
      </c>
      <c r="L104" s="587"/>
      <c r="M104" s="586"/>
      <c r="N104" s="587"/>
      <c r="O104" s="587"/>
      <c r="P104" s="587"/>
      <c r="Q104" s="587"/>
      <c r="R104" s="586"/>
      <c r="S104" s="587"/>
      <c r="T104" s="587"/>
      <c r="U104" s="598">
        <v>320000</v>
      </c>
      <c r="V104" s="596" t="s">
        <v>1226</v>
      </c>
      <c r="W104" s="153" t="s">
        <v>193</v>
      </c>
    </row>
    <row r="105" spans="2:23" s="71" customFormat="1" ht="27.75" customHeight="1" x14ac:dyDescent="0.25">
      <c r="B105" s="671"/>
      <c r="C105" s="606" t="s">
        <v>1322</v>
      </c>
      <c r="D105" s="606" t="s">
        <v>1321</v>
      </c>
      <c r="E105" s="606"/>
      <c r="F105" s="606"/>
      <c r="G105" s="607"/>
      <c r="H105" s="606"/>
      <c r="I105" s="608"/>
      <c r="J105" s="609">
        <v>600000</v>
      </c>
      <c r="K105" s="610">
        <f>J105-SUM(M105:V105)</f>
        <v>0</v>
      </c>
      <c r="L105" s="611"/>
      <c r="M105" s="610"/>
      <c r="N105" s="611"/>
      <c r="O105" s="611"/>
      <c r="P105" s="611"/>
      <c r="Q105" s="611"/>
      <c r="R105" s="610">
        <v>600000</v>
      </c>
      <c r="S105" s="587"/>
      <c r="T105" s="587"/>
      <c r="U105" s="598"/>
      <c r="V105" s="596" t="s">
        <v>1227</v>
      </c>
      <c r="W105" s="153"/>
    </row>
    <row r="106" spans="2:23" s="71" customFormat="1" ht="27.75" customHeight="1" x14ac:dyDescent="0.25">
      <c r="B106" s="671"/>
      <c r="C106" s="583" t="s">
        <v>1291</v>
      </c>
      <c r="D106" s="583"/>
      <c r="E106" s="583"/>
      <c r="F106" s="583"/>
      <c r="G106" s="582"/>
      <c r="H106" s="583"/>
      <c r="I106" s="584"/>
      <c r="J106" s="585">
        <v>1220000</v>
      </c>
      <c r="K106" s="586">
        <f>J106-SUM(M106:V106)</f>
        <v>0</v>
      </c>
      <c r="L106" s="587"/>
      <c r="M106" s="586"/>
      <c r="N106" s="587"/>
      <c r="O106" s="587"/>
      <c r="P106" s="587"/>
      <c r="Q106" s="587"/>
      <c r="R106" s="586"/>
      <c r="S106" s="587"/>
      <c r="T106" s="587"/>
      <c r="U106" s="598">
        <v>1220000</v>
      </c>
      <c r="V106" s="596" t="s">
        <v>1227</v>
      </c>
      <c r="W106" s="153" t="s">
        <v>193</v>
      </c>
    </row>
    <row r="107" spans="2:23" s="71" customFormat="1" ht="27.75" customHeight="1" x14ac:dyDescent="0.25">
      <c r="B107" s="671"/>
      <c r="C107" s="583" t="s">
        <v>1292</v>
      </c>
      <c r="D107" s="583"/>
      <c r="E107" s="583"/>
      <c r="F107" s="583"/>
      <c r="G107" s="582"/>
      <c r="H107" s="583"/>
      <c r="I107" s="584"/>
      <c r="J107" s="585">
        <v>1220000</v>
      </c>
      <c r="K107" s="586">
        <f>J107-SUM(M107:V107)</f>
        <v>0</v>
      </c>
      <c r="L107" s="587"/>
      <c r="M107" s="586"/>
      <c r="N107" s="587"/>
      <c r="O107" s="587"/>
      <c r="P107" s="587"/>
      <c r="Q107" s="587"/>
      <c r="R107" s="586"/>
      <c r="S107" s="587"/>
      <c r="T107" s="587"/>
      <c r="U107" s="598">
        <v>1220000</v>
      </c>
      <c r="V107" s="596" t="s">
        <v>1228</v>
      </c>
      <c r="W107" s="153" t="s">
        <v>193</v>
      </c>
    </row>
    <row r="108" spans="2:23" s="71" customFormat="1" ht="27.75" customHeight="1" x14ac:dyDescent="0.25">
      <c r="B108" s="671"/>
      <c r="C108" s="606" t="s">
        <v>1322</v>
      </c>
      <c r="D108" s="606" t="s">
        <v>1321</v>
      </c>
      <c r="E108" s="606"/>
      <c r="F108" s="606"/>
      <c r="G108" s="607"/>
      <c r="H108" s="606"/>
      <c r="I108" s="608"/>
      <c r="J108" s="609">
        <v>600000</v>
      </c>
      <c r="K108" s="610">
        <f>J108-SUM(M108:V108)</f>
        <v>0</v>
      </c>
      <c r="L108" s="611"/>
      <c r="M108" s="610"/>
      <c r="N108" s="611"/>
      <c r="O108" s="611"/>
      <c r="P108" s="611"/>
      <c r="Q108" s="611"/>
      <c r="R108" s="610">
        <v>600000</v>
      </c>
      <c r="S108" s="587"/>
      <c r="T108" s="587"/>
      <c r="U108" s="598"/>
      <c r="V108" s="596" t="s">
        <v>1229</v>
      </c>
      <c r="W108" s="153"/>
    </row>
    <row r="109" spans="2:23" s="71" customFormat="1" ht="27.75" customHeight="1" x14ac:dyDescent="0.25">
      <c r="B109" s="671"/>
      <c r="C109" s="583" t="s">
        <v>1293</v>
      </c>
      <c r="D109" s="583"/>
      <c r="E109" s="583"/>
      <c r="F109" s="583"/>
      <c r="G109" s="582"/>
      <c r="H109" s="583"/>
      <c r="I109" s="584"/>
      <c r="J109" s="585">
        <v>1220000</v>
      </c>
      <c r="K109" s="586">
        <f t="shared" si="25"/>
        <v>0</v>
      </c>
      <c r="L109" s="586"/>
      <c r="M109" s="587"/>
      <c r="N109" s="587"/>
      <c r="O109" s="587"/>
      <c r="P109" s="587"/>
      <c r="Q109" s="587"/>
      <c r="R109" s="586"/>
      <c r="S109" s="587"/>
      <c r="T109" s="587"/>
      <c r="U109" s="598">
        <v>1220000</v>
      </c>
      <c r="V109" s="596" t="s">
        <v>1229</v>
      </c>
      <c r="W109" s="153" t="s">
        <v>193</v>
      </c>
    </row>
    <row r="110" spans="2:23" s="71" customFormat="1" ht="27.75" customHeight="1" x14ac:dyDescent="0.25">
      <c r="B110" s="671"/>
      <c r="C110" s="583" t="s">
        <v>1294</v>
      </c>
      <c r="D110" s="583"/>
      <c r="E110" s="583"/>
      <c r="F110" s="583"/>
      <c r="G110" s="582"/>
      <c r="H110" s="583"/>
      <c r="I110" s="584"/>
      <c r="J110" s="585">
        <v>1220000</v>
      </c>
      <c r="K110" s="586">
        <f>J110-SUM(M110:V110)</f>
        <v>0</v>
      </c>
      <c r="L110" s="586"/>
      <c r="M110" s="587"/>
      <c r="N110" s="587"/>
      <c r="O110" s="587"/>
      <c r="P110" s="587"/>
      <c r="Q110" s="587"/>
      <c r="R110" s="586"/>
      <c r="S110" s="587"/>
      <c r="T110" s="587"/>
      <c r="U110" s="598">
        <v>1220000</v>
      </c>
      <c r="V110" s="596" t="s">
        <v>1230</v>
      </c>
      <c r="W110" s="153" t="s">
        <v>193</v>
      </c>
    </row>
    <row r="111" spans="2:23" s="71" customFormat="1" ht="27.75" customHeight="1" x14ac:dyDescent="0.25">
      <c r="B111" s="671"/>
      <c r="C111" s="606" t="s">
        <v>1322</v>
      </c>
      <c r="D111" s="606" t="s">
        <v>1321</v>
      </c>
      <c r="E111" s="606"/>
      <c r="F111" s="606"/>
      <c r="G111" s="607"/>
      <c r="H111" s="606"/>
      <c r="I111" s="608"/>
      <c r="J111" s="609">
        <v>600000</v>
      </c>
      <c r="K111" s="610">
        <f>J111-SUM(M111:V111)</f>
        <v>-63000</v>
      </c>
      <c r="L111" s="610"/>
      <c r="M111" s="611"/>
      <c r="N111" s="611"/>
      <c r="O111" s="611"/>
      <c r="P111" s="611"/>
      <c r="Q111" s="611"/>
      <c r="R111" s="610">
        <v>663000</v>
      </c>
      <c r="S111" s="587"/>
      <c r="T111" s="587"/>
      <c r="U111" s="598"/>
      <c r="V111" s="596" t="s">
        <v>1230</v>
      </c>
      <c r="W111" s="153"/>
    </row>
    <row r="112" spans="2:23" s="71" customFormat="1" ht="27.75" customHeight="1" x14ac:dyDescent="0.25">
      <c r="B112" s="671"/>
      <c r="C112" s="583" t="s">
        <v>1307</v>
      </c>
      <c r="D112" s="583"/>
      <c r="E112" s="583"/>
      <c r="F112" s="583"/>
      <c r="G112" s="582"/>
      <c r="H112" s="583"/>
      <c r="I112" s="584"/>
      <c r="J112" s="585">
        <v>2300000</v>
      </c>
      <c r="K112" s="586">
        <f t="shared" ref="K112:K115" si="26">J112-SUM(L112:V112)</f>
        <v>0</v>
      </c>
      <c r="L112" s="586"/>
      <c r="M112" s="587"/>
      <c r="N112" s="587"/>
      <c r="O112" s="587"/>
      <c r="P112" s="587"/>
      <c r="Q112" s="587"/>
      <c r="R112" s="586"/>
      <c r="S112" s="587"/>
      <c r="T112" s="587"/>
      <c r="U112" s="598">
        <v>2300000</v>
      </c>
      <c r="V112" s="596" t="s">
        <v>1225</v>
      </c>
      <c r="W112" s="544" t="s">
        <v>1113</v>
      </c>
    </row>
    <row r="113" spans="2:23" s="71" customFormat="1" ht="27.75" customHeight="1" x14ac:dyDescent="0.25">
      <c r="B113" s="671"/>
      <c r="C113" s="583" t="s">
        <v>1306</v>
      </c>
      <c r="D113" s="583"/>
      <c r="E113" s="583"/>
      <c r="F113" s="583"/>
      <c r="G113" s="582"/>
      <c r="H113" s="583"/>
      <c r="I113" s="584"/>
      <c r="J113" s="585">
        <v>2300000</v>
      </c>
      <c r="K113" s="586">
        <f t="shared" si="26"/>
        <v>-180000</v>
      </c>
      <c r="L113" s="586"/>
      <c r="M113" s="587"/>
      <c r="N113" s="587"/>
      <c r="O113" s="587"/>
      <c r="P113" s="587"/>
      <c r="Q113" s="587"/>
      <c r="R113" s="586"/>
      <c r="S113" s="587"/>
      <c r="T113" s="598"/>
      <c r="U113" s="598">
        <v>2480000</v>
      </c>
      <c r="V113" s="596" t="s">
        <v>1226</v>
      </c>
      <c r="W113" s="544" t="s">
        <v>1113</v>
      </c>
    </row>
    <row r="114" spans="2:23" s="71" customFormat="1" ht="27.75" customHeight="1" x14ac:dyDescent="0.25">
      <c r="B114" s="671"/>
      <c r="C114" s="583" t="s">
        <v>1305</v>
      </c>
      <c r="D114" s="583"/>
      <c r="E114" s="583"/>
      <c r="F114" s="583"/>
      <c r="G114" s="582"/>
      <c r="H114" s="583"/>
      <c r="I114" s="584"/>
      <c r="J114" s="585">
        <v>2300000</v>
      </c>
      <c r="K114" s="586">
        <f t="shared" si="26"/>
        <v>-272310</v>
      </c>
      <c r="L114" s="586"/>
      <c r="M114" s="587"/>
      <c r="N114" s="587"/>
      <c r="O114" s="587"/>
      <c r="P114" s="587"/>
      <c r="Q114" s="587"/>
      <c r="R114" s="586"/>
      <c r="S114" s="587"/>
      <c r="T114" s="598"/>
      <c r="U114" s="598">
        <v>2572310</v>
      </c>
      <c r="V114" s="596" t="s">
        <v>1227</v>
      </c>
      <c r="W114" s="544" t="s">
        <v>1113</v>
      </c>
    </row>
    <row r="115" spans="2:23" s="71" customFormat="1" ht="27.75" customHeight="1" x14ac:dyDescent="0.25">
      <c r="B115" s="671"/>
      <c r="C115" s="583" t="s">
        <v>1304</v>
      </c>
      <c r="D115" s="583"/>
      <c r="E115" s="583"/>
      <c r="F115" s="583"/>
      <c r="G115" s="582"/>
      <c r="H115" s="583"/>
      <c r="I115" s="584"/>
      <c r="J115" s="585">
        <v>2300000</v>
      </c>
      <c r="K115" s="586">
        <f t="shared" si="26"/>
        <v>-526136</v>
      </c>
      <c r="L115" s="586"/>
      <c r="M115" s="587"/>
      <c r="N115" s="587"/>
      <c r="O115" s="587"/>
      <c r="P115" s="587"/>
      <c r="Q115" s="587"/>
      <c r="R115" s="586"/>
      <c r="S115" s="587"/>
      <c r="T115" s="598"/>
      <c r="U115" s="598">
        <v>2826136</v>
      </c>
      <c r="V115" s="596" t="s">
        <v>1228</v>
      </c>
      <c r="W115" s="544" t="s">
        <v>1113</v>
      </c>
    </row>
    <row r="116" spans="2:23" s="71" customFormat="1" ht="27.75" customHeight="1" x14ac:dyDescent="0.25">
      <c r="B116" s="671"/>
      <c r="C116" s="583" t="s">
        <v>1303</v>
      </c>
      <c r="D116" s="583"/>
      <c r="E116" s="583"/>
      <c r="F116" s="583"/>
      <c r="G116" s="582"/>
      <c r="H116" s="583"/>
      <c r="I116" s="584"/>
      <c r="J116" s="585">
        <v>2485742</v>
      </c>
      <c r="K116" s="586">
        <f>J116-SUM(M116:V116)</f>
        <v>-780430</v>
      </c>
      <c r="L116" s="586"/>
      <c r="M116" s="586">
        <v>185742</v>
      </c>
      <c r="N116" s="587"/>
      <c r="O116" s="587"/>
      <c r="P116" s="587"/>
      <c r="Q116" s="587"/>
      <c r="R116" s="586"/>
      <c r="S116" s="587"/>
      <c r="T116" s="598"/>
      <c r="U116" s="598">
        <v>3080430</v>
      </c>
      <c r="V116" s="596" t="s">
        <v>1229</v>
      </c>
      <c r="W116" s="544" t="s">
        <v>1113</v>
      </c>
    </row>
    <row r="117" spans="2:23" s="71" customFormat="1" ht="27.75" customHeight="1" x14ac:dyDescent="0.25">
      <c r="B117" s="672"/>
      <c r="C117" s="583" t="s">
        <v>1302</v>
      </c>
      <c r="D117" s="583"/>
      <c r="E117" s="583"/>
      <c r="F117" s="583"/>
      <c r="G117" s="582"/>
      <c r="H117" s="583"/>
      <c r="I117" s="584"/>
      <c r="J117" s="585">
        <v>2485742</v>
      </c>
      <c r="K117" s="586">
        <f>J117-SUM(M117:V117)</f>
        <v>-1045048</v>
      </c>
      <c r="L117" s="586"/>
      <c r="M117" s="586">
        <v>185742</v>
      </c>
      <c r="N117" s="587"/>
      <c r="O117" s="587"/>
      <c r="P117" s="587"/>
      <c r="Q117" s="587"/>
      <c r="R117" s="586"/>
      <c r="S117" s="587"/>
      <c r="T117" s="598"/>
      <c r="U117" s="598">
        <v>3345048</v>
      </c>
      <c r="V117" s="596" t="s">
        <v>1230</v>
      </c>
      <c r="W117" s="544" t="s">
        <v>1113</v>
      </c>
    </row>
    <row r="118" spans="2:23" ht="27.75" customHeight="1" x14ac:dyDescent="0.3">
      <c r="B118" s="663" t="s">
        <v>1241</v>
      </c>
      <c r="C118" s="511" t="s">
        <v>47</v>
      </c>
      <c r="D118" s="578"/>
      <c r="E118" s="578"/>
      <c r="F118" s="517"/>
      <c r="G118" s="578"/>
      <c r="H118" s="578"/>
      <c r="I118" s="578"/>
      <c r="J118" s="161">
        <f>SUM(J119:J141)</f>
        <v>12523366</v>
      </c>
      <c r="K118" s="106"/>
      <c r="L118" s="417"/>
      <c r="M118" s="417"/>
      <c r="N118" s="417"/>
      <c r="O118" s="417"/>
      <c r="P118" s="417"/>
      <c r="Q118" s="417"/>
      <c r="R118" s="417"/>
      <c r="S118" s="417"/>
      <c r="T118" s="417"/>
      <c r="U118" s="506"/>
      <c r="V118" s="449"/>
      <c r="W118" s="544"/>
    </row>
    <row r="119" spans="2:23" s="71" customFormat="1" ht="27.75" customHeight="1" x14ac:dyDescent="0.25">
      <c r="B119" s="664"/>
      <c r="C119" s="465" t="s">
        <v>1094</v>
      </c>
      <c r="D119" s="465" t="s">
        <v>380</v>
      </c>
      <c r="E119" s="465" t="s">
        <v>381</v>
      </c>
      <c r="F119" s="577" t="s">
        <v>382</v>
      </c>
      <c r="G119" s="465" t="s">
        <v>987</v>
      </c>
      <c r="H119" s="579" t="s">
        <v>988</v>
      </c>
      <c r="I119" s="38"/>
      <c r="J119" s="469">
        <v>600000</v>
      </c>
      <c r="K119" s="472">
        <f>J119-SUM(L119:V119)</f>
        <v>0</v>
      </c>
      <c r="L119" s="484">
        <v>600000</v>
      </c>
      <c r="M119" s="453"/>
      <c r="N119" s="484"/>
      <c r="O119" s="484"/>
      <c r="P119" s="484"/>
      <c r="Q119" s="484"/>
      <c r="R119" s="484"/>
      <c r="S119" s="484"/>
      <c r="T119" s="484"/>
      <c r="U119" s="453"/>
      <c r="V119" s="485" t="s">
        <v>1093</v>
      </c>
      <c r="W119" s="562"/>
    </row>
    <row r="120" spans="2:23" s="71" customFormat="1" ht="27.75" customHeight="1" x14ac:dyDescent="0.25">
      <c r="B120" s="664"/>
      <c r="C120" s="512" t="s">
        <v>113</v>
      </c>
      <c r="D120" s="38"/>
      <c r="E120" s="38"/>
      <c r="F120" s="518"/>
      <c r="G120" s="38"/>
      <c r="H120" s="38"/>
      <c r="I120" s="38"/>
      <c r="J120" s="469">
        <v>300000</v>
      </c>
      <c r="K120" s="472">
        <f t="shared" ref="K120:K128" si="27">J120-SUM(L120:V120)</f>
        <v>0</v>
      </c>
      <c r="L120" s="484">
        <v>300000</v>
      </c>
      <c r="M120" s="453"/>
      <c r="N120" s="484"/>
      <c r="O120" s="484"/>
      <c r="P120" s="484"/>
      <c r="Q120" s="484"/>
      <c r="R120" s="484"/>
      <c r="S120" s="484"/>
      <c r="T120" s="484"/>
      <c r="U120" s="453"/>
      <c r="V120" s="485" t="s">
        <v>1093</v>
      </c>
      <c r="W120" s="562"/>
    </row>
    <row r="121" spans="2:23" s="71" customFormat="1" ht="27.75" customHeight="1" x14ac:dyDescent="0.25">
      <c r="B121" s="664"/>
      <c r="C121" s="465" t="s">
        <v>97</v>
      </c>
      <c r="D121" s="465" t="s">
        <v>390</v>
      </c>
      <c r="E121" s="153" t="s">
        <v>391</v>
      </c>
      <c r="F121" s="577" t="s">
        <v>392</v>
      </c>
      <c r="G121" s="465"/>
      <c r="H121" s="579"/>
      <c r="I121" s="38"/>
      <c r="J121" s="469">
        <v>300000</v>
      </c>
      <c r="K121" s="472">
        <f t="shared" si="27"/>
        <v>0</v>
      </c>
      <c r="L121" s="484">
        <v>300000</v>
      </c>
      <c r="M121" s="453"/>
      <c r="N121" s="484"/>
      <c r="O121" s="484"/>
      <c r="P121" s="484"/>
      <c r="Q121" s="484"/>
      <c r="R121" s="484"/>
      <c r="S121" s="484"/>
      <c r="T121" s="484"/>
      <c r="U121" s="453"/>
      <c r="V121" s="485" t="s">
        <v>1095</v>
      </c>
      <c r="W121" s="562"/>
    </row>
    <row r="122" spans="2:23" s="71" customFormat="1" ht="27.75" customHeight="1" x14ac:dyDescent="0.25">
      <c r="B122" s="664"/>
      <c r="C122" s="155" t="s">
        <v>394</v>
      </c>
      <c r="D122" s="465" t="s">
        <v>395</v>
      </c>
      <c r="E122" s="465" t="s">
        <v>396</v>
      </c>
      <c r="F122" s="577" t="s">
        <v>397</v>
      </c>
      <c r="G122" s="465"/>
      <c r="H122" s="579"/>
      <c r="I122" s="38"/>
      <c r="J122" s="469">
        <v>200000</v>
      </c>
      <c r="K122" s="472">
        <f t="shared" si="27"/>
        <v>0</v>
      </c>
      <c r="L122" s="484">
        <v>200000</v>
      </c>
      <c r="M122" s="453"/>
      <c r="N122" s="484"/>
      <c r="O122" s="484"/>
      <c r="P122" s="484"/>
      <c r="Q122" s="484"/>
      <c r="R122" s="484"/>
      <c r="S122" s="484"/>
      <c r="T122" s="484"/>
      <c r="U122" s="453"/>
      <c r="V122" s="485" t="s">
        <v>1095</v>
      </c>
      <c r="W122" s="562"/>
    </row>
    <row r="123" spans="2:23" s="71" customFormat="1" ht="27.75" customHeight="1" x14ac:dyDescent="0.25">
      <c r="B123" s="664"/>
      <c r="C123" s="155" t="s">
        <v>398</v>
      </c>
      <c r="D123" s="153" t="s">
        <v>399</v>
      </c>
      <c r="E123" s="89" t="s">
        <v>400</v>
      </c>
      <c r="F123" s="577" t="s">
        <v>401</v>
      </c>
      <c r="G123" s="38"/>
      <c r="H123" s="38"/>
      <c r="I123" s="38"/>
      <c r="J123" s="469">
        <v>150000</v>
      </c>
      <c r="K123" s="472">
        <f t="shared" si="27"/>
        <v>0</v>
      </c>
      <c r="L123" s="484">
        <v>150000</v>
      </c>
      <c r="M123" s="453"/>
      <c r="N123" s="484"/>
      <c r="O123" s="484"/>
      <c r="P123" s="484"/>
      <c r="Q123" s="484"/>
      <c r="R123" s="484"/>
      <c r="S123" s="484"/>
      <c r="T123" s="484"/>
      <c r="U123" s="453"/>
      <c r="V123" s="485" t="s">
        <v>1095</v>
      </c>
      <c r="W123" s="562"/>
    </row>
    <row r="124" spans="2:23" s="71" customFormat="1" ht="27.75" customHeight="1" x14ac:dyDescent="0.25">
      <c r="B124" s="664"/>
      <c r="C124" s="512" t="s">
        <v>113</v>
      </c>
      <c r="D124" s="38"/>
      <c r="E124" s="38"/>
      <c r="F124" s="518"/>
      <c r="G124" s="38"/>
      <c r="H124" s="38"/>
      <c r="I124" s="38"/>
      <c r="J124" s="469">
        <v>300000</v>
      </c>
      <c r="K124" s="472">
        <f t="shared" si="27"/>
        <v>0</v>
      </c>
      <c r="L124" s="484">
        <v>300000</v>
      </c>
      <c r="M124" s="453"/>
      <c r="N124" s="484"/>
      <c r="O124" s="484"/>
      <c r="P124" s="484"/>
      <c r="Q124" s="484"/>
      <c r="R124" s="484"/>
      <c r="S124" s="484"/>
      <c r="T124" s="484"/>
      <c r="U124" s="453"/>
      <c r="V124" s="485" t="s">
        <v>1095</v>
      </c>
      <c r="W124" s="562"/>
    </row>
    <row r="125" spans="2:23" s="71" customFormat="1" ht="27.75" customHeight="1" x14ac:dyDescent="0.25">
      <c r="B125" s="664"/>
      <c r="C125" s="465" t="s">
        <v>383</v>
      </c>
      <c r="D125" s="465" t="s">
        <v>384</v>
      </c>
      <c r="E125" s="465" t="s">
        <v>385</v>
      </c>
      <c r="F125" s="577" t="s">
        <v>386</v>
      </c>
      <c r="G125" s="465"/>
      <c r="H125" s="579"/>
      <c r="I125" s="38"/>
      <c r="J125" s="469">
        <v>250000</v>
      </c>
      <c r="K125" s="472">
        <f t="shared" si="27"/>
        <v>0</v>
      </c>
      <c r="L125" s="484">
        <v>250000</v>
      </c>
      <c r="M125" s="484"/>
      <c r="N125" s="484"/>
      <c r="O125" s="484"/>
      <c r="P125" s="484"/>
      <c r="Q125" s="484"/>
      <c r="R125" s="484"/>
      <c r="S125" s="484"/>
      <c r="T125" s="484"/>
      <c r="U125" s="502"/>
      <c r="V125" s="485" t="s">
        <v>1092</v>
      </c>
      <c r="W125" s="562"/>
    </row>
    <row r="126" spans="2:23" s="71" customFormat="1" ht="27.75" customHeight="1" x14ac:dyDescent="0.25">
      <c r="B126" s="664"/>
      <c r="C126" s="465" t="s">
        <v>393</v>
      </c>
      <c r="D126" s="465" t="s">
        <v>448</v>
      </c>
      <c r="E126" s="465" t="s">
        <v>385</v>
      </c>
      <c r="F126" s="577" t="s">
        <v>449</v>
      </c>
      <c r="G126" s="465"/>
      <c r="H126" s="579"/>
      <c r="I126" s="38"/>
      <c r="J126" s="469">
        <v>450000</v>
      </c>
      <c r="K126" s="472">
        <f t="shared" si="27"/>
        <v>0</v>
      </c>
      <c r="L126" s="484">
        <v>450000</v>
      </c>
      <c r="M126" s="484"/>
      <c r="N126" s="484"/>
      <c r="O126" s="484"/>
      <c r="P126" s="484"/>
      <c r="Q126" s="484"/>
      <c r="R126" s="484"/>
      <c r="S126" s="484"/>
      <c r="T126" s="484"/>
      <c r="U126" s="502"/>
      <c r="V126" s="485" t="s">
        <v>1092</v>
      </c>
      <c r="W126" s="562"/>
    </row>
    <row r="127" spans="2:23" s="71" customFormat="1" ht="27.75" customHeight="1" x14ac:dyDescent="0.25">
      <c r="B127" s="664"/>
      <c r="C127" s="512" t="s">
        <v>113</v>
      </c>
      <c r="D127" s="38"/>
      <c r="E127" s="38"/>
      <c r="F127" s="518"/>
      <c r="G127" s="38"/>
      <c r="H127" s="38"/>
      <c r="I127" s="38"/>
      <c r="J127" s="469">
        <v>300000</v>
      </c>
      <c r="K127" s="472">
        <f t="shared" si="27"/>
        <v>0</v>
      </c>
      <c r="L127" s="484">
        <v>300000</v>
      </c>
      <c r="M127" s="453"/>
      <c r="N127" s="484"/>
      <c r="O127" s="484"/>
      <c r="P127" s="484"/>
      <c r="Q127" s="484"/>
      <c r="R127" s="484"/>
      <c r="S127" s="484"/>
      <c r="T127" s="484"/>
      <c r="U127" s="453"/>
      <c r="V127" s="485" t="s">
        <v>1092</v>
      </c>
      <c r="W127" s="562"/>
    </row>
    <row r="128" spans="2:23" s="71" customFormat="1" ht="27.75" customHeight="1" x14ac:dyDescent="0.25">
      <c r="B128" s="664"/>
      <c r="C128" s="405" t="s">
        <v>1103</v>
      </c>
      <c r="D128" s="465"/>
      <c r="E128" s="465"/>
      <c r="F128" s="577"/>
      <c r="G128" s="465"/>
      <c r="H128" s="579"/>
      <c r="I128" s="38"/>
      <c r="J128" s="469">
        <v>700000</v>
      </c>
      <c r="K128" s="472">
        <f t="shared" si="27"/>
        <v>0</v>
      </c>
      <c r="L128" s="449">
        <v>700000</v>
      </c>
      <c r="M128" s="484"/>
      <c r="N128" s="484"/>
      <c r="O128" s="484"/>
      <c r="P128" s="484"/>
      <c r="Q128" s="484"/>
      <c r="R128" s="484"/>
      <c r="S128" s="484"/>
      <c r="T128" s="484"/>
      <c r="U128" s="502"/>
      <c r="V128" s="485" t="s">
        <v>1105</v>
      </c>
      <c r="W128" s="562"/>
    </row>
    <row r="129" spans="1:23" s="71" customFormat="1" ht="27.75" customHeight="1" x14ac:dyDescent="0.25">
      <c r="B129" s="664"/>
      <c r="C129" s="512" t="s">
        <v>113</v>
      </c>
      <c r="D129" s="38"/>
      <c r="E129" s="38"/>
      <c r="F129" s="518"/>
      <c r="G129" s="38"/>
      <c r="H129" s="38"/>
      <c r="I129" s="38"/>
      <c r="J129" s="469">
        <v>300000</v>
      </c>
      <c r="K129" s="472">
        <f t="shared" ref="K129:K141" si="28">J129-SUM(L129:V129)</f>
        <v>0</v>
      </c>
      <c r="L129" s="449">
        <v>300000</v>
      </c>
      <c r="M129" s="453"/>
      <c r="N129" s="484"/>
      <c r="O129" s="484"/>
      <c r="P129" s="484"/>
      <c r="Q129" s="484"/>
      <c r="R129" s="484"/>
      <c r="S129" s="484"/>
      <c r="T129" s="484"/>
      <c r="U129" s="453"/>
      <c r="V129" s="485" t="s">
        <v>1105</v>
      </c>
      <c r="W129" s="562"/>
    </row>
    <row r="130" spans="1:23" s="71" customFormat="1" ht="27.75" customHeight="1" x14ac:dyDescent="0.25">
      <c r="B130" s="664"/>
      <c r="C130" s="405" t="s">
        <v>1249</v>
      </c>
      <c r="D130" s="465"/>
      <c r="E130" s="465"/>
      <c r="F130" s="590"/>
      <c r="G130" s="465"/>
      <c r="H130" s="592"/>
      <c r="I130" s="38"/>
      <c r="J130" s="469">
        <v>1145561</v>
      </c>
      <c r="K130" s="472">
        <f t="shared" si="28"/>
        <v>0</v>
      </c>
      <c r="L130" s="449">
        <v>700000</v>
      </c>
      <c r="M130" s="484"/>
      <c r="N130" s="484"/>
      <c r="O130" s="484"/>
      <c r="P130" s="484"/>
      <c r="Q130" s="484"/>
      <c r="R130" s="484"/>
      <c r="S130" s="484"/>
      <c r="T130" s="484"/>
      <c r="U130" s="502">
        <v>445561</v>
      </c>
      <c r="V130" s="485" t="s">
        <v>1225</v>
      </c>
      <c r="W130" s="593" t="s">
        <v>1224</v>
      </c>
    </row>
    <row r="131" spans="1:23" s="71" customFormat="1" ht="27.75" customHeight="1" x14ac:dyDescent="0.25">
      <c r="B131" s="664"/>
      <c r="C131" s="512" t="s">
        <v>113</v>
      </c>
      <c r="D131" s="38"/>
      <c r="E131" s="38"/>
      <c r="F131" s="518"/>
      <c r="G131" s="38"/>
      <c r="H131" s="38"/>
      <c r="I131" s="38"/>
      <c r="J131" s="469">
        <v>300000</v>
      </c>
      <c r="K131" s="472">
        <f t="shared" si="28"/>
        <v>0</v>
      </c>
      <c r="L131" s="449">
        <v>300000</v>
      </c>
      <c r="M131" s="453"/>
      <c r="N131" s="484"/>
      <c r="O131" s="484"/>
      <c r="P131" s="484"/>
      <c r="Q131" s="484"/>
      <c r="R131" s="484"/>
      <c r="S131" s="484"/>
      <c r="T131" s="484"/>
      <c r="U131" s="453"/>
      <c r="V131" s="485" t="s">
        <v>1225</v>
      </c>
      <c r="W131" s="593" t="s">
        <v>1224</v>
      </c>
    </row>
    <row r="132" spans="1:23" s="71" customFormat="1" ht="27.75" customHeight="1" x14ac:dyDescent="0.25">
      <c r="A132" s="452" t="s">
        <v>1248</v>
      </c>
      <c r="B132" s="664"/>
      <c r="C132" s="405" t="s">
        <v>1250</v>
      </c>
      <c r="D132" s="465"/>
      <c r="E132" s="465"/>
      <c r="F132" s="590"/>
      <c r="G132" s="465"/>
      <c r="H132" s="592"/>
      <c r="I132" s="38"/>
      <c r="J132" s="469">
        <v>1145561</v>
      </c>
      <c r="K132" s="472">
        <f t="shared" si="28"/>
        <v>887</v>
      </c>
      <c r="L132" s="449">
        <v>700000</v>
      </c>
      <c r="M132" s="484"/>
      <c r="N132" s="484"/>
      <c r="O132" s="484"/>
      <c r="P132" s="484"/>
      <c r="Q132" s="484"/>
      <c r="R132" s="484"/>
      <c r="S132" s="484"/>
      <c r="T132" s="484"/>
      <c r="U132" s="502">
        <v>444674</v>
      </c>
      <c r="V132" s="485" t="s">
        <v>1226</v>
      </c>
      <c r="W132" s="593" t="s">
        <v>1224</v>
      </c>
    </row>
    <row r="133" spans="1:23" s="71" customFormat="1" ht="27.75" customHeight="1" x14ac:dyDescent="0.25">
      <c r="B133" s="664"/>
      <c r="C133" s="512" t="s">
        <v>113</v>
      </c>
      <c r="D133" s="38"/>
      <c r="E133" s="38"/>
      <c r="F133" s="518"/>
      <c r="G133" s="38"/>
      <c r="H133" s="38"/>
      <c r="I133" s="38"/>
      <c r="J133" s="469">
        <v>300000</v>
      </c>
      <c r="K133" s="472">
        <f t="shared" si="28"/>
        <v>0</v>
      </c>
      <c r="L133" s="449">
        <v>300000</v>
      </c>
      <c r="M133" s="453"/>
      <c r="N133" s="484"/>
      <c r="O133" s="484"/>
      <c r="P133" s="484"/>
      <c r="Q133" s="484"/>
      <c r="R133" s="484"/>
      <c r="S133" s="484"/>
      <c r="T133" s="484"/>
      <c r="U133" s="453"/>
      <c r="V133" s="485" t="s">
        <v>1226</v>
      </c>
      <c r="W133" s="593" t="s">
        <v>1224</v>
      </c>
    </row>
    <row r="134" spans="1:23" s="71" customFormat="1" ht="27.75" customHeight="1" x14ac:dyDescent="0.25">
      <c r="B134" s="664"/>
      <c r="C134" s="405" t="s">
        <v>1251</v>
      </c>
      <c r="D134" s="465"/>
      <c r="E134" s="465"/>
      <c r="F134" s="590"/>
      <c r="G134" s="465"/>
      <c r="H134" s="592"/>
      <c r="I134" s="38"/>
      <c r="J134" s="469">
        <v>1145561</v>
      </c>
      <c r="K134" s="472">
        <f t="shared" si="28"/>
        <v>-154439</v>
      </c>
      <c r="L134" s="449">
        <v>700000</v>
      </c>
      <c r="M134" s="484"/>
      <c r="N134" s="484"/>
      <c r="O134" s="484"/>
      <c r="P134" s="484"/>
      <c r="Q134" s="484"/>
      <c r="R134" s="484"/>
      <c r="S134" s="484"/>
      <c r="T134" s="484"/>
      <c r="U134" s="502">
        <v>600000</v>
      </c>
      <c r="V134" s="485" t="s">
        <v>1227</v>
      </c>
      <c r="W134" s="593" t="s">
        <v>1224</v>
      </c>
    </row>
    <row r="135" spans="1:23" s="71" customFormat="1" ht="27.75" customHeight="1" x14ac:dyDescent="0.25">
      <c r="B135" s="664"/>
      <c r="C135" s="512" t="s">
        <v>113</v>
      </c>
      <c r="D135" s="38"/>
      <c r="E135" s="38"/>
      <c r="F135" s="518"/>
      <c r="G135" s="38"/>
      <c r="H135" s="38"/>
      <c r="I135" s="38"/>
      <c r="J135" s="469">
        <v>300000</v>
      </c>
      <c r="K135" s="472">
        <f t="shared" si="28"/>
        <v>0</v>
      </c>
      <c r="L135" s="449">
        <v>300000</v>
      </c>
      <c r="M135" s="453"/>
      <c r="N135" s="484"/>
      <c r="O135" s="484"/>
      <c r="P135" s="484"/>
      <c r="Q135" s="484"/>
      <c r="R135" s="484"/>
      <c r="S135" s="484"/>
      <c r="T135" s="484"/>
      <c r="U135" s="453"/>
      <c r="V135" s="485" t="s">
        <v>1227</v>
      </c>
      <c r="W135" s="593" t="s">
        <v>1224</v>
      </c>
    </row>
    <row r="136" spans="1:23" s="71" customFormat="1" ht="27.75" customHeight="1" x14ac:dyDescent="0.25">
      <c r="B136" s="664"/>
      <c r="C136" s="405" t="s">
        <v>1252</v>
      </c>
      <c r="D136" s="465"/>
      <c r="E136" s="465"/>
      <c r="F136" s="590"/>
      <c r="G136" s="465"/>
      <c r="H136" s="592"/>
      <c r="I136" s="38"/>
      <c r="J136" s="469">
        <v>1145561</v>
      </c>
      <c r="K136" s="472">
        <f t="shared" si="28"/>
        <v>-154439</v>
      </c>
      <c r="L136" s="449">
        <v>700000</v>
      </c>
      <c r="M136" s="484"/>
      <c r="N136" s="484"/>
      <c r="O136" s="484"/>
      <c r="P136" s="484"/>
      <c r="Q136" s="484"/>
      <c r="R136" s="484"/>
      <c r="S136" s="484"/>
      <c r="T136" s="484"/>
      <c r="U136" s="502">
        <v>600000</v>
      </c>
      <c r="V136" s="485" t="s">
        <v>1228</v>
      </c>
      <c r="W136" s="593" t="s">
        <v>1224</v>
      </c>
    </row>
    <row r="137" spans="1:23" s="71" customFormat="1" ht="27.75" customHeight="1" x14ac:dyDescent="0.25">
      <c r="B137" s="664"/>
      <c r="C137" s="512" t="s">
        <v>113</v>
      </c>
      <c r="D137" s="38"/>
      <c r="E137" s="38"/>
      <c r="F137" s="518"/>
      <c r="G137" s="38"/>
      <c r="H137" s="38"/>
      <c r="I137" s="38"/>
      <c r="J137" s="469">
        <v>300000</v>
      </c>
      <c r="K137" s="472">
        <f t="shared" si="28"/>
        <v>0</v>
      </c>
      <c r="L137" s="449">
        <v>300000</v>
      </c>
      <c r="M137" s="453"/>
      <c r="N137" s="484"/>
      <c r="O137" s="484"/>
      <c r="P137" s="484"/>
      <c r="Q137" s="484"/>
      <c r="R137" s="484"/>
      <c r="S137" s="484"/>
      <c r="T137" s="484"/>
      <c r="U137" s="453"/>
      <c r="V137" s="485" t="s">
        <v>1228</v>
      </c>
      <c r="W137" s="593" t="s">
        <v>1224</v>
      </c>
    </row>
    <row r="138" spans="1:23" s="71" customFormat="1" ht="27.75" customHeight="1" x14ac:dyDescent="0.25">
      <c r="B138" s="664"/>
      <c r="C138" s="405" t="s">
        <v>1253</v>
      </c>
      <c r="D138" s="465"/>
      <c r="E138" s="465"/>
      <c r="F138" s="590"/>
      <c r="G138" s="465"/>
      <c r="H138" s="592"/>
      <c r="I138" s="38"/>
      <c r="J138" s="469">
        <v>1145561</v>
      </c>
      <c r="K138" s="472">
        <f t="shared" si="28"/>
        <v>-154439</v>
      </c>
      <c r="L138" s="449">
        <v>700000</v>
      </c>
      <c r="M138" s="484"/>
      <c r="N138" s="484"/>
      <c r="O138" s="484"/>
      <c r="P138" s="484"/>
      <c r="Q138" s="484"/>
      <c r="R138" s="484"/>
      <c r="S138" s="484"/>
      <c r="T138" s="484"/>
      <c r="U138" s="502">
        <v>600000</v>
      </c>
      <c r="V138" s="485" t="s">
        <v>1229</v>
      </c>
      <c r="W138" s="593" t="s">
        <v>1224</v>
      </c>
    </row>
    <row r="139" spans="1:23" s="71" customFormat="1" ht="27.75" customHeight="1" x14ac:dyDescent="0.25">
      <c r="B139" s="664"/>
      <c r="C139" s="512" t="s">
        <v>113</v>
      </c>
      <c r="D139" s="38"/>
      <c r="E139" s="38"/>
      <c r="F139" s="518"/>
      <c r="G139" s="38"/>
      <c r="H139" s="38"/>
      <c r="I139" s="38"/>
      <c r="J139" s="469">
        <v>300000</v>
      </c>
      <c r="K139" s="472">
        <f t="shared" si="28"/>
        <v>0</v>
      </c>
      <c r="L139" s="449">
        <v>300000</v>
      </c>
      <c r="M139" s="453"/>
      <c r="N139" s="484"/>
      <c r="O139" s="484"/>
      <c r="P139" s="484"/>
      <c r="Q139" s="484"/>
      <c r="R139" s="484"/>
      <c r="S139" s="484"/>
      <c r="T139" s="484"/>
      <c r="U139" s="453"/>
      <c r="V139" s="485" t="s">
        <v>1229</v>
      </c>
      <c r="W139" s="593" t="s">
        <v>1224</v>
      </c>
    </row>
    <row r="140" spans="1:23" s="71" customFormat="1" ht="27.75" customHeight="1" x14ac:dyDescent="0.25">
      <c r="B140" s="664"/>
      <c r="C140" s="405" t="s">
        <v>1254</v>
      </c>
      <c r="D140" s="465"/>
      <c r="E140" s="465"/>
      <c r="F140" s="590"/>
      <c r="G140" s="465"/>
      <c r="H140" s="592"/>
      <c r="I140" s="38"/>
      <c r="J140" s="469">
        <v>1145561</v>
      </c>
      <c r="K140" s="472">
        <f t="shared" si="28"/>
        <v>-154439</v>
      </c>
      <c r="L140" s="449">
        <v>700000</v>
      </c>
      <c r="M140" s="484"/>
      <c r="N140" s="484"/>
      <c r="O140" s="484"/>
      <c r="P140" s="484"/>
      <c r="Q140" s="484"/>
      <c r="R140" s="484"/>
      <c r="S140" s="484"/>
      <c r="T140" s="484"/>
      <c r="U140" s="502">
        <v>600000</v>
      </c>
      <c r="V140" s="485" t="s">
        <v>1230</v>
      </c>
      <c r="W140" s="593" t="s">
        <v>1224</v>
      </c>
    </row>
    <row r="141" spans="1:23" s="71" customFormat="1" ht="27.75" customHeight="1" x14ac:dyDescent="0.25">
      <c r="B141" s="665"/>
      <c r="C141" s="512" t="s">
        <v>113</v>
      </c>
      <c r="D141" s="38"/>
      <c r="E141" s="38"/>
      <c r="F141" s="518"/>
      <c r="G141" s="38"/>
      <c r="H141" s="38"/>
      <c r="I141" s="38"/>
      <c r="J141" s="469">
        <v>300000</v>
      </c>
      <c r="K141" s="472">
        <f t="shared" si="28"/>
        <v>0</v>
      </c>
      <c r="L141" s="449">
        <v>300000</v>
      </c>
      <c r="M141" s="453"/>
      <c r="N141" s="484"/>
      <c r="O141" s="484"/>
      <c r="P141" s="484"/>
      <c r="Q141" s="484"/>
      <c r="R141" s="484"/>
      <c r="S141" s="484"/>
      <c r="T141" s="484"/>
      <c r="U141" s="453"/>
      <c r="V141" s="485" t="s">
        <v>1230</v>
      </c>
      <c r="W141" s="593" t="s">
        <v>1224</v>
      </c>
    </row>
    <row r="142" spans="1:23" ht="27.75" customHeight="1" x14ac:dyDescent="0.3">
      <c r="B142" s="666" t="s">
        <v>1243</v>
      </c>
      <c r="C142" s="511" t="s">
        <v>48</v>
      </c>
      <c r="D142" s="591"/>
      <c r="E142" s="591"/>
      <c r="F142" s="517"/>
      <c r="G142" s="591"/>
      <c r="H142" s="591"/>
      <c r="I142" s="591"/>
      <c r="J142" s="161">
        <f>SUM(J143:J152)</f>
        <v>10800000</v>
      </c>
      <c r="K142" s="106"/>
      <c r="L142" s="417"/>
      <c r="M142" s="417"/>
      <c r="N142" s="417"/>
      <c r="O142" s="417"/>
      <c r="P142" s="417"/>
      <c r="Q142" s="417"/>
      <c r="R142" s="417"/>
      <c r="S142" s="417"/>
      <c r="T142" s="417"/>
      <c r="U142" s="506"/>
      <c r="V142" s="449"/>
      <c r="W142" s="544"/>
    </row>
    <row r="143" spans="1:23" s="71" customFormat="1" ht="27.75" customHeight="1" x14ac:dyDescent="0.25">
      <c r="B143" s="666"/>
      <c r="C143" s="465" t="s">
        <v>1257</v>
      </c>
      <c r="D143" s="465"/>
      <c r="E143" s="465"/>
      <c r="F143" s="590"/>
      <c r="G143" s="465" t="s">
        <v>987</v>
      </c>
      <c r="H143" s="592" t="s">
        <v>988</v>
      </c>
      <c r="I143" s="38"/>
      <c r="J143" s="469">
        <v>900000</v>
      </c>
      <c r="K143" s="472">
        <f>J143-SUM(L143:V143)</f>
        <v>0</v>
      </c>
      <c r="L143" s="484">
        <v>900000</v>
      </c>
      <c r="M143" s="453"/>
      <c r="N143" s="484"/>
      <c r="O143" s="484"/>
      <c r="P143" s="484"/>
      <c r="Q143" s="484"/>
      <c r="R143" s="484"/>
      <c r="S143" s="484"/>
      <c r="T143" s="484"/>
      <c r="U143" s="453"/>
      <c r="V143" s="485" t="s">
        <v>1093</v>
      </c>
      <c r="W143" s="562"/>
    </row>
    <row r="144" spans="1:23" s="71" customFormat="1" ht="27.75" customHeight="1" x14ac:dyDescent="0.25">
      <c r="B144" s="666"/>
      <c r="C144" s="465" t="s">
        <v>1258</v>
      </c>
      <c r="D144" s="38"/>
      <c r="E144" s="38"/>
      <c r="F144" s="518"/>
      <c r="G144" s="38"/>
      <c r="H144" s="38"/>
      <c r="I144" s="38"/>
      <c r="J144" s="469">
        <v>900000</v>
      </c>
      <c r="K144" s="472">
        <f t="shared" ref="K144:K152" si="29">J144-SUM(L144:V144)</f>
        <v>0</v>
      </c>
      <c r="L144" s="484">
        <v>900000</v>
      </c>
      <c r="M144" s="453"/>
      <c r="N144" s="484"/>
      <c r="O144" s="484"/>
      <c r="P144" s="484"/>
      <c r="Q144" s="484"/>
      <c r="R144" s="484"/>
      <c r="S144" s="484"/>
      <c r="T144" s="484"/>
      <c r="U144" s="453"/>
      <c r="V144" s="485" t="s">
        <v>1095</v>
      </c>
      <c r="W144" s="562"/>
    </row>
    <row r="145" spans="2:23" s="71" customFormat="1" ht="27.75" customHeight="1" x14ac:dyDescent="0.25">
      <c r="B145" s="666"/>
      <c r="C145" s="465" t="s">
        <v>1259</v>
      </c>
      <c r="D145" s="465"/>
      <c r="E145" s="153"/>
      <c r="F145" s="590"/>
      <c r="G145" s="465"/>
      <c r="H145" s="592"/>
      <c r="I145" s="38"/>
      <c r="J145" s="469">
        <v>900000</v>
      </c>
      <c r="K145" s="472">
        <f t="shared" si="29"/>
        <v>0</v>
      </c>
      <c r="L145" s="484">
        <v>900000</v>
      </c>
      <c r="M145" s="453"/>
      <c r="N145" s="484"/>
      <c r="O145" s="484"/>
      <c r="P145" s="484"/>
      <c r="Q145" s="484"/>
      <c r="R145" s="484"/>
      <c r="S145" s="484"/>
      <c r="T145" s="484"/>
      <c r="U145" s="453"/>
      <c r="V145" s="485" t="s">
        <v>1092</v>
      </c>
      <c r="W145" s="562"/>
    </row>
    <row r="146" spans="2:23" s="71" customFormat="1" ht="27.75" customHeight="1" x14ac:dyDescent="0.25">
      <c r="B146" s="666"/>
      <c r="C146" s="465" t="s">
        <v>1260</v>
      </c>
      <c r="D146" s="465"/>
      <c r="E146" s="465"/>
      <c r="F146" s="590"/>
      <c r="G146" s="465"/>
      <c r="H146" s="592"/>
      <c r="I146" s="38"/>
      <c r="J146" s="469">
        <v>900000</v>
      </c>
      <c r="K146" s="472">
        <f t="shared" si="29"/>
        <v>0</v>
      </c>
      <c r="L146" s="484">
        <v>900000</v>
      </c>
      <c r="M146" s="453"/>
      <c r="N146" s="484"/>
      <c r="O146" s="484"/>
      <c r="P146" s="484"/>
      <c r="Q146" s="484"/>
      <c r="R146" s="484"/>
      <c r="S146" s="484"/>
      <c r="T146" s="484"/>
      <c r="U146" s="453"/>
      <c r="V146" s="485" t="s">
        <v>1105</v>
      </c>
      <c r="W146" s="562"/>
    </row>
    <row r="147" spans="2:23" s="71" customFormat="1" ht="27.75" customHeight="1" x14ac:dyDescent="0.25">
      <c r="B147" s="666"/>
      <c r="C147" s="465" t="s">
        <v>1264</v>
      </c>
      <c r="D147" s="153"/>
      <c r="E147" s="89"/>
      <c r="F147" s="590"/>
      <c r="G147" s="38"/>
      <c r="H147" s="38"/>
      <c r="I147" s="38"/>
      <c r="J147" s="469">
        <v>1200000</v>
      </c>
      <c r="K147" s="472">
        <f t="shared" si="29"/>
        <v>0</v>
      </c>
      <c r="L147" s="484">
        <v>1200000</v>
      </c>
      <c r="M147" s="453"/>
      <c r="N147" s="484"/>
      <c r="O147" s="484"/>
      <c r="P147" s="484"/>
      <c r="Q147" s="484"/>
      <c r="R147" s="484"/>
      <c r="S147" s="484"/>
      <c r="T147" s="484"/>
      <c r="U147" s="453"/>
      <c r="V147" s="485" t="s">
        <v>1225</v>
      </c>
      <c r="W147" s="562"/>
    </row>
    <row r="148" spans="2:23" s="71" customFormat="1" ht="27.75" customHeight="1" x14ac:dyDescent="0.25">
      <c r="B148" s="666"/>
      <c r="C148" s="465" t="s">
        <v>1261</v>
      </c>
      <c r="D148" s="38"/>
      <c r="E148" s="38"/>
      <c r="F148" s="518"/>
      <c r="G148" s="38"/>
      <c r="H148" s="38"/>
      <c r="I148" s="38"/>
      <c r="J148" s="469">
        <v>1200000</v>
      </c>
      <c r="K148" s="472">
        <f t="shared" si="29"/>
        <v>0</v>
      </c>
      <c r="L148" s="484">
        <v>1200000</v>
      </c>
      <c r="M148" s="453"/>
      <c r="N148" s="484"/>
      <c r="O148" s="484"/>
      <c r="P148" s="484"/>
      <c r="Q148" s="484"/>
      <c r="R148" s="484"/>
      <c r="S148" s="484"/>
      <c r="T148" s="484"/>
      <c r="U148" s="453"/>
      <c r="V148" s="485" t="s">
        <v>1226</v>
      </c>
      <c r="W148" s="562"/>
    </row>
    <row r="149" spans="2:23" s="71" customFormat="1" ht="27.75" customHeight="1" x14ac:dyDescent="0.25">
      <c r="B149" s="666"/>
      <c r="C149" s="465" t="s">
        <v>1262</v>
      </c>
      <c r="D149" s="465"/>
      <c r="E149" s="465"/>
      <c r="F149" s="590"/>
      <c r="G149" s="465"/>
      <c r="H149" s="592"/>
      <c r="I149" s="38"/>
      <c r="J149" s="469">
        <v>1200000</v>
      </c>
      <c r="K149" s="472">
        <f t="shared" si="29"/>
        <v>0</v>
      </c>
      <c r="L149" s="484">
        <v>1200000</v>
      </c>
      <c r="M149" s="484"/>
      <c r="N149" s="484"/>
      <c r="O149" s="484"/>
      <c r="P149" s="484"/>
      <c r="Q149" s="484"/>
      <c r="R149" s="484"/>
      <c r="S149" s="484"/>
      <c r="T149" s="484"/>
      <c r="U149" s="502"/>
      <c r="V149" s="485" t="s">
        <v>1227</v>
      </c>
      <c r="W149" s="562"/>
    </row>
    <row r="150" spans="2:23" s="71" customFormat="1" ht="27.75" customHeight="1" x14ac:dyDescent="0.25">
      <c r="B150" s="666"/>
      <c r="C150" s="465" t="s">
        <v>1263</v>
      </c>
      <c r="D150" s="465"/>
      <c r="E150" s="465"/>
      <c r="F150" s="590"/>
      <c r="G150" s="465"/>
      <c r="H150" s="592"/>
      <c r="I150" s="38"/>
      <c r="J150" s="469">
        <v>1200000</v>
      </c>
      <c r="K150" s="472">
        <f t="shared" si="29"/>
        <v>0</v>
      </c>
      <c r="L150" s="484">
        <v>1200000</v>
      </c>
      <c r="M150" s="484"/>
      <c r="N150" s="484"/>
      <c r="O150" s="484"/>
      <c r="P150" s="484"/>
      <c r="Q150" s="484"/>
      <c r="R150" s="484"/>
      <c r="S150" s="484"/>
      <c r="T150" s="484"/>
      <c r="U150" s="502"/>
      <c r="V150" s="485" t="s">
        <v>1228</v>
      </c>
      <c r="W150" s="562"/>
    </row>
    <row r="151" spans="2:23" s="71" customFormat="1" ht="27.75" customHeight="1" x14ac:dyDescent="0.25">
      <c r="B151" s="666"/>
      <c r="C151" s="465" t="s">
        <v>1265</v>
      </c>
      <c r="D151" s="38"/>
      <c r="E151" s="38"/>
      <c r="F151" s="518"/>
      <c r="G151" s="38"/>
      <c r="H151" s="38"/>
      <c r="I151" s="38"/>
      <c r="J151" s="469">
        <v>1200000</v>
      </c>
      <c r="K151" s="472">
        <f t="shared" si="29"/>
        <v>0</v>
      </c>
      <c r="L151" s="484">
        <v>1200000</v>
      </c>
      <c r="M151" s="453"/>
      <c r="N151" s="484"/>
      <c r="O151" s="484"/>
      <c r="P151" s="484"/>
      <c r="Q151" s="484"/>
      <c r="R151" s="484"/>
      <c r="S151" s="484"/>
      <c r="T151" s="484"/>
      <c r="U151" s="453"/>
      <c r="V151" s="485" t="s">
        <v>1229</v>
      </c>
      <c r="W151" s="562"/>
    </row>
    <row r="152" spans="2:23" s="71" customFormat="1" ht="27.75" customHeight="1" x14ac:dyDescent="0.25">
      <c r="B152" s="666"/>
      <c r="C152" s="465" t="s">
        <v>1266</v>
      </c>
      <c r="D152" s="465"/>
      <c r="E152" s="465"/>
      <c r="F152" s="590"/>
      <c r="G152" s="465"/>
      <c r="H152" s="592"/>
      <c r="I152" s="38"/>
      <c r="J152" s="469">
        <v>1200000</v>
      </c>
      <c r="K152" s="472">
        <f t="shared" si="29"/>
        <v>0</v>
      </c>
      <c r="L152" s="484">
        <v>1200000</v>
      </c>
      <c r="M152" s="484"/>
      <c r="N152" s="484"/>
      <c r="O152" s="484"/>
      <c r="P152" s="484"/>
      <c r="Q152" s="484"/>
      <c r="R152" s="484"/>
      <c r="S152" s="484"/>
      <c r="T152" s="484"/>
      <c r="U152" s="502"/>
      <c r="V152" s="485" t="s">
        <v>1230</v>
      </c>
      <c r="W152" s="562"/>
    </row>
    <row r="153" spans="2:23" x14ac:dyDescent="0.25">
      <c r="J153" s="604"/>
    </row>
    <row r="154" spans="2:23" ht="27.75" customHeight="1" x14ac:dyDescent="0.3">
      <c r="B154" s="666" t="s">
        <v>1245</v>
      </c>
      <c r="C154" s="511" t="s">
        <v>1244</v>
      </c>
      <c r="D154" s="591"/>
      <c r="E154" s="591"/>
      <c r="F154" s="517"/>
      <c r="G154" s="591"/>
      <c r="H154" s="591"/>
      <c r="I154" s="591"/>
      <c r="J154" s="161">
        <f>SUM(J155:J164)</f>
        <v>1900000</v>
      </c>
      <c r="K154" s="106"/>
      <c r="L154" s="417"/>
      <c r="M154" s="417"/>
      <c r="N154" s="417"/>
      <c r="O154" s="417"/>
      <c r="P154" s="417"/>
      <c r="Q154" s="417"/>
      <c r="R154" s="417"/>
      <c r="S154" s="417"/>
      <c r="T154" s="417"/>
      <c r="U154" s="506"/>
      <c r="V154" s="449"/>
      <c r="W154" s="544"/>
    </row>
    <row r="155" spans="2:23" s="71" customFormat="1" ht="27.75" customHeight="1" x14ac:dyDescent="0.25">
      <c r="B155" s="666"/>
      <c r="C155" s="465" t="s">
        <v>1267</v>
      </c>
      <c r="D155" s="465"/>
      <c r="E155" s="465"/>
      <c r="F155" s="590"/>
      <c r="G155" s="465" t="s">
        <v>987</v>
      </c>
      <c r="H155" s="592" t="s">
        <v>988</v>
      </c>
      <c r="I155" s="38"/>
      <c r="J155" s="469">
        <v>100000</v>
      </c>
      <c r="K155" s="472">
        <f>J155-SUM(L155:V155)</f>
        <v>0</v>
      </c>
      <c r="L155" s="484">
        <v>100000</v>
      </c>
      <c r="M155" s="453"/>
      <c r="N155" s="484"/>
      <c r="O155" s="484"/>
      <c r="P155" s="484"/>
      <c r="Q155" s="484"/>
      <c r="R155" s="484"/>
      <c r="S155" s="484"/>
      <c r="T155" s="484"/>
      <c r="U155" s="453"/>
      <c r="V155" s="485" t="s">
        <v>1093</v>
      </c>
      <c r="W155" s="562"/>
    </row>
    <row r="156" spans="2:23" s="71" customFormat="1" ht="27.75" customHeight="1" x14ac:dyDescent="0.25">
      <c r="B156" s="666"/>
      <c r="C156" s="465" t="s">
        <v>1268</v>
      </c>
      <c r="D156" s="38"/>
      <c r="E156" s="38"/>
      <c r="F156" s="518"/>
      <c r="G156" s="38"/>
      <c r="H156" s="38"/>
      <c r="I156" s="38"/>
      <c r="J156" s="469">
        <v>200000</v>
      </c>
      <c r="K156" s="472">
        <f t="shared" ref="K156:K164" si="30">J156-SUM(L156:V156)</f>
        <v>0</v>
      </c>
      <c r="L156" s="484">
        <v>200000</v>
      </c>
      <c r="M156" s="453"/>
      <c r="N156" s="484"/>
      <c r="O156" s="484"/>
      <c r="P156" s="484"/>
      <c r="Q156" s="484"/>
      <c r="R156" s="484"/>
      <c r="S156" s="484"/>
      <c r="T156" s="484"/>
      <c r="U156" s="453"/>
      <c r="V156" s="485" t="s">
        <v>1095</v>
      </c>
      <c r="W156" s="562"/>
    </row>
    <row r="157" spans="2:23" s="71" customFormat="1" ht="27.75" customHeight="1" x14ac:dyDescent="0.25">
      <c r="B157" s="666"/>
      <c r="C157" s="465" t="s">
        <v>1269</v>
      </c>
      <c r="D157" s="465"/>
      <c r="E157" s="153"/>
      <c r="F157" s="590"/>
      <c r="G157" s="465"/>
      <c r="H157" s="592"/>
      <c r="I157" s="38"/>
      <c r="J157" s="469">
        <v>200000</v>
      </c>
      <c r="K157" s="472">
        <f t="shared" si="30"/>
        <v>0</v>
      </c>
      <c r="L157" s="484">
        <v>200000</v>
      </c>
      <c r="M157" s="453"/>
      <c r="N157" s="484"/>
      <c r="O157" s="484"/>
      <c r="P157" s="484"/>
      <c r="Q157" s="484"/>
      <c r="R157" s="484"/>
      <c r="S157" s="484"/>
      <c r="T157" s="484"/>
      <c r="U157" s="453"/>
      <c r="V157" s="485" t="s">
        <v>1092</v>
      </c>
      <c r="W157" s="562"/>
    </row>
    <row r="158" spans="2:23" s="71" customFormat="1" ht="27.75" customHeight="1" x14ac:dyDescent="0.25">
      <c r="B158" s="666"/>
      <c r="C158" s="465" t="s">
        <v>1270</v>
      </c>
      <c r="D158" s="465"/>
      <c r="E158" s="465"/>
      <c r="F158" s="590"/>
      <c r="G158" s="465"/>
      <c r="H158" s="592"/>
      <c r="I158" s="38"/>
      <c r="J158" s="469">
        <v>200000</v>
      </c>
      <c r="K158" s="472">
        <f t="shared" si="30"/>
        <v>0</v>
      </c>
      <c r="L158" s="484">
        <v>200000</v>
      </c>
      <c r="M158" s="453"/>
      <c r="N158" s="484"/>
      <c r="O158" s="484"/>
      <c r="P158" s="484"/>
      <c r="Q158" s="484"/>
      <c r="R158" s="484"/>
      <c r="S158" s="484"/>
      <c r="T158" s="484"/>
      <c r="U158" s="453"/>
      <c r="V158" s="485" t="s">
        <v>1105</v>
      </c>
      <c r="W158" s="562"/>
    </row>
    <row r="159" spans="2:23" s="71" customFormat="1" ht="27.75" customHeight="1" x14ac:dyDescent="0.25">
      <c r="B159" s="666"/>
      <c r="C159" s="465" t="s">
        <v>1271</v>
      </c>
      <c r="D159" s="153"/>
      <c r="E159" s="89"/>
      <c r="F159" s="590"/>
      <c r="G159" s="38"/>
      <c r="H159" s="38"/>
      <c r="I159" s="38"/>
      <c r="J159" s="469">
        <v>200000</v>
      </c>
      <c r="K159" s="472">
        <f t="shared" si="30"/>
        <v>0</v>
      </c>
      <c r="L159" s="484">
        <v>200000</v>
      </c>
      <c r="M159" s="453"/>
      <c r="N159" s="484"/>
      <c r="O159" s="484"/>
      <c r="P159" s="484"/>
      <c r="Q159" s="484"/>
      <c r="R159" s="484"/>
      <c r="S159" s="484"/>
      <c r="T159" s="484"/>
      <c r="U159" s="453"/>
      <c r="V159" s="485" t="s">
        <v>1225</v>
      </c>
      <c r="W159" s="562"/>
    </row>
    <row r="160" spans="2:23" s="71" customFormat="1" ht="27.75" customHeight="1" x14ac:dyDescent="0.25">
      <c r="B160" s="666"/>
      <c r="C160" s="465" t="s">
        <v>1272</v>
      </c>
      <c r="D160" s="38"/>
      <c r="E160" s="38"/>
      <c r="F160" s="518"/>
      <c r="G160" s="38"/>
      <c r="H160" s="38"/>
      <c r="I160" s="38"/>
      <c r="J160" s="469">
        <v>200000</v>
      </c>
      <c r="K160" s="472">
        <f t="shared" si="30"/>
        <v>0</v>
      </c>
      <c r="L160" s="484">
        <v>200000</v>
      </c>
      <c r="M160" s="453"/>
      <c r="N160" s="484"/>
      <c r="O160" s="484"/>
      <c r="P160" s="484"/>
      <c r="Q160" s="484"/>
      <c r="R160" s="484"/>
      <c r="S160" s="484"/>
      <c r="T160" s="484"/>
      <c r="U160" s="453"/>
      <c r="V160" s="485" t="s">
        <v>1226</v>
      </c>
      <c r="W160" s="562"/>
    </row>
    <row r="161" spans="2:23" s="71" customFormat="1" ht="27.75" customHeight="1" x14ac:dyDescent="0.25">
      <c r="B161" s="666"/>
      <c r="C161" s="465" t="s">
        <v>1273</v>
      </c>
      <c r="D161" s="465"/>
      <c r="E161" s="465"/>
      <c r="F161" s="590"/>
      <c r="G161" s="465"/>
      <c r="H161" s="592"/>
      <c r="I161" s="38"/>
      <c r="J161" s="469">
        <v>200000</v>
      </c>
      <c r="K161" s="472">
        <f t="shared" si="30"/>
        <v>0</v>
      </c>
      <c r="L161" s="484">
        <v>200000</v>
      </c>
      <c r="M161" s="484"/>
      <c r="N161" s="484"/>
      <c r="O161" s="484"/>
      <c r="P161" s="484"/>
      <c r="Q161" s="484"/>
      <c r="R161" s="484"/>
      <c r="S161" s="484"/>
      <c r="T161" s="484"/>
      <c r="U161" s="502"/>
      <c r="V161" s="485" t="s">
        <v>1227</v>
      </c>
      <c r="W161" s="562"/>
    </row>
    <row r="162" spans="2:23" s="71" customFormat="1" ht="27.75" customHeight="1" x14ac:dyDescent="0.25">
      <c r="B162" s="666"/>
      <c r="C162" s="465" t="s">
        <v>1274</v>
      </c>
      <c r="D162" s="465"/>
      <c r="E162" s="465"/>
      <c r="F162" s="590"/>
      <c r="G162" s="465"/>
      <c r="H162" s="592"/>
      <c r="I162" s="38"/>
      <c r="J162" s="469">
        <v>200000</v>
      </c>
      <c r="K162" s="472">
        <f t="shared" si="30"/>
        <v>0</v>
      </c>
      <c r="L162" s="484">
        <v>200000</v>
      </c>
      <c r="M162" s="484"/>
      <c r="N162" s="484"/>
      <c r="O162" s="484"/>
      <c r="P162" s="484"/>
      <c r="Q162" s="484"/>
      <c r="R162" s="484"/>
      <c r="S162" s="484"/>
      <c r="T162" s="484"/>
      <c r="U162" s="502"/>
      <c r="V162" s="485" t="s">
        <v>1228</v>
      </c>
      <c r="W162" s="562"/>
    </row>
    <row r="163" spans="2:23" s="71" customFormat="1" ht="27.75" customHeight="1" x14ac:dyDescent="0.25">
      <c r="B163" s="666"/>
      <c r="C163" s="465" t="s">
        <v>1275</v>
      </c>
      <c r="D163" s="38"/>
      <c r="E163" s="38"/>
      <c r="F163" s="518"/>
      <c r="G163" s="38"/>
      <c r="H163" s="38"/>
      <c r="I163" s="38"/>
      <c r="J163" s="469">
        <v>200000</v>
      </c>
      <c r="K163" s="472">
        <f t="shared" si="30"/>
        <v>0</v>
      </c>
      <c r="L163" s="484">
        <v>200000</v>
      </c>
      <c r="M163" s="453"/>
      <c r="N163" s="484"/>
      <c r="O163" s="484"/>
      <c r="P163" s="484"/>
      <c r="Q163" s="484"/>
      <c r="R163" s="484"/>
      <c r="S163" s="484"/>
      <c r="T163" s="484"/>
      <c r="U163" s="453"/>
      <c r="V163" s="485" t="s">
        <v>1229</v>
      </c>
      <c r="W163" s="562"/>
    </row>
    <row r="164" spans="2:23" s="71" customFormat="1" ht="27.75" customHeight="1" x14ac:dyDescent="0.25">
      <c r="B164" s="666"/>
      <c r="C164" s="465" t="s">
        <v>1276</v>
      </c>
      <c r="D164" s="465"/>
      <c r="E164" s="465"/>
      <c r="F164" s="590"/>
      <c r="G164" s="465"/>
      <c r="H164" s="592"/>
      <c r="I164" s="38"/>
      <c r="J164" s="469">
        <v>200000</v>
      </c>
      <c r="K164" s="472">
        <f t="shared" si="30"/>
        <v>0</v>
      </c>
      <c r="L164" s="484">
        <v>200000</v>
      </c>
      <c r="M164" s="484"/>
      <c r="N164" s="484"/>
      <c r="O164" s="484"/>
      <c r="P164" s="484"/>
      <c r="Q164" s="484"/>
      <c r="R164" s="484"/>
      <c r="S164" s="484"/>
      <c r="T164" s="484"/>
      <c r="U164" s="502"/>
      <c r="V164" s="485" t="s">
        <v>1230</v>
      </c>
      <c r="W164" s="562"/>
    </row>
    <row r="165" spans="2:23" x14ac:dyDescent="0.25">
      <c r="J165" s="604"/>
    </row>
    <row r="166" spans="2:23" ht="27.75" customHeight="1" x14ac:dyDescent="0.3">
      <c r="B166" s="666" t="s">
        <v>1247</v>
      </c>
      <c r="C166" s="511" t="s">
        <v>1246</v>
      </c>
      <c r="D166" s="591"/>
      <c r="E166" s="591"/>
      <c r="F166" s="517"/>
      <c r="G166" s="591"/>
      <c r="H166" s="591"/>
      <c r="I166" s="591"/>
      <c r="J166" s="161">
        <f>SUM(J167:J178)</f>
        <v>12765000</v>
      </c>
      <c r="K166" s="106"/>
      <c r="L166" s="417"/>
      <c r="M166" s="417"/>
      <c r="N166" s="417"/>
      <c r="O166" s="417"/>
      <c r="P166" s="417"/>
      <c r="Q166" s="417"/>
      <c r="R166" s="417"/>
      <c r="S166" s="417"/>
      <c r="T166" s="417"/>
      <c r="U166" s="506"/>
      <c r="V166" s="449"/>
      <c r="W166" s="544"/>
    </row>
    <row r="167" spans="2:23" s="71" customFormat="1" ht="27.75" customHeight="1" x14ac:dyDescent="0.25">
      <c r="B167" s="666"/>
      <c r="C167" s="465" t="s">
        <v>1277</v>
      </c>
      <c r="D167" s="465"/>
      <c r="E167" s="465"/>
      <c r="F167" s="590"/>
      <c r="G167" s="465" t="s">
        <v>987</v>
      </c>
      <c r="H167" s="592" t="s">
        <v>988</v>
      </c>
      <c r="I167" s="38"/>
      <c r="J167" s="469">
        <v>415000</v>
      </c>
      <c r="K167" s="472">
        <f>J167-SUM(L167:V167)</f>
        <v>0</v>
      </c>
      <c r="L167" s="484">
        <v>365000</v>
      </c>
      <c r="M167" s="453"/>
      <c r="N167" s="484">
        <v>50000</v>
      </c>
      <c r="O167" s="484"/>
      <c r="P167" s="484"/>
      <c r="Q167" s="484"/>
      <c r="R167" s="484"/>
      <c r="S167" s="484"/>
      <c r="T167" s="484"/>
      <c r="U167" s="453"/>
      <c r="V167" s="485" t="s">
        <v>1093</v>
      </c>
      <c r="W167" s="562"/>
    </row>
    <row r="168" spans="2:23" s="71" customFormat="1" ht="27.75" customHeight="1" x14ac:dyDescent="0.25">
      <c r="B168" s="666"/>
      <c r="C168" s="465" t="s">
        <v>1326</v>
      </c>
      <c r="D168" s="465"/>
      <c r="E168" s="465"/>
      <c r="F168" s="601"/>
      <c r="G168" s="465"/>
      <c r="H168" s="602"/>
      <c r="I168" s="38"/>
      <c r="J168" s="469">
        <v>400000</v>
      </c>
      <c r="K168" s="472">
        <f>J168-SUM(L168:V168)</f>
        <v>0</v>
      </c>
      <c r="L168" s="484"/>
      <c r="M168" s="453"/>
      <c r="N168" s="484"/>
      <c r="O168" s="484"/>
      <c r="P168" s="484"/>
      <c r="Q168" s="484"/>
      <c r="R168" s="484"/>
      <c r="S168" s="484">
        <v>200000</v>
      </c>
      <c r="T168" s="484">
        <v>200000</v>
      </c>
      <c r="U168" s="453"/>
      <c r="V168" s="485" t="s">
        <v>1093</v>
      </c>
      <c r="W168" s="562"/>
    </row>
    <row r="169" spans="2:23" s="71" customFormat="1" ht="27.75" customHeight="1" x14ac:dyDescent="0.25">
      <c r="B169" s="666"/>
      <c r="C169" s="465" t="s">
        <v>1327</v>
      </c>
      <c r="D169" s="465"/>
      <c r="E169" s="465"/>
      <c r="F169" s="601"/>
      <c r="G169" s="465"/>
      <c r="H169" s="602"/>
      <c r="I169" s="38"/>
      <c r="J169" s="469">
        <v>1200000</v>
      </c>
      <c r="K169" s="472">
        <f>J169-SUM(L169:V169)</f>
        <v>0</v>
      </c>
      <c r="L169" s="484"/>
      <c r="M169" s="453"/>
      <c r="N169" s="484"/>
      <c r="O169" s="484"/>
      <c r="P169" s="484"/>
      <c r="Q169" s="484"/>
      <c r="R169" s="484"/>
      <c r="S169" s="484">
        <v>600000</v>
      </c>
      <c r="T169" s="484">
        <v>600000</v>
      </c>
      <c r="U169" s="453"/>
      <c r="V169" s="485" t="s">
        <v>1093</v>
      </c>
      <c r="W169" s="562"/>
    </row>
    <row r="170" spans="2:23" s="71" customFormat="1" ht="27.75" customHeight="1" x14ac:dyDescent="0.25">
      <c r="B170" s="666"/>
      <c r="C170" s="465" t="s">
        <v>1278</v>
      </c>
      <c r="D170" s="38"/>
      <c r="E170" s="38"/>
      <c r="F170" s="518"/>
      <c r="G170" s="38"/>
      <c r="H170" s="38"/>
      <c r="I170" s="38"/>
      <c r="J170" s="469">
        <v>400000</v>
      </c>
      <c r="K170" s="472">
        <f t="shared" ref="K170:K178" si="31">J170-SUM(L170:V170)</f>
        <v>0</v>
      </c>
      <c r="L170" s="484">
        <v>0</v>
      </c>
      <c r="M170" s="453">
        <v>400000</v>
      </c>
      <c r="N170" s="484"/>
      <c r="O170" s="484"/>
      <c r="P170" s="484"/>
      <c r="Q170" s="484"/>
      <c r="R170" s="484"/>
      <c r="S170" s="484"/>
      <c r="T170" s="484"/>
      <c r="U170" s="453"/>
      <c r="V170" s="485" t="s">
        <v>1095</v>
      </c>
      <c r="W170" s="562"/>
    </row>
    <row r="171" spans="2:23" s="71" customFormat="1" ht="27.75" customHeight="1" x14ac:dyDescent="0.25">
      <c r="B171" s="666"/>
      <c r="C171" s="465" t="s">
        <v>1279</v>
      </c>
      <c r="D171" s="465"/>
      <c r="E171" s="153"/>
      <c r="F171" s="590"/>
      <c r="G171" s="465"/>
      <c r="H171" s="592"/>
      <c r="I171" s="38"/>
      <c r="J171" s="469">
        <v>350000</v>
      </c>
      <c r="K171" s="472">
        <f t="shared" si="31"/>
        <v>0</v>
      </c>
      <c r="L171" s="484">
        <v>350000</v>
      </c>
      <c r="M171" s="453"/>
      <c r="N171" s="484"/>
      <c r="O171" s="484"/>
      <c r="P171" s="484"/>
      <c r="Q171" s="484"/>
      <c r="R171" s="484"/>
      <c r="S171" s="484"/>
      <c r="T171" s="484"/>
      <c r="U171" s="453"/>
      <c r="V171" s="485" t="s">
        <v>1092</v>
      </c>
      <c r="W171" s="562"/>
    </row>
    <row r="172" spans="2:23" s="71" customFormat="1" ht="27.75" customHeight="1" x14ac:dyDescent="0.25">
      <c r="B172" s="666"/>
      <c r="C172" s="465" t="s">
        <v>1328</v>
      </c>
      <c r="D172" s="465"/>
      <c r="E172" s="465"/>
      <c r="F172" s="590"/>
      <c r="G172" s="465"/>
      <c r="H172" s="592"/>
      <c r="I172" s="38"/>
      <c r="J172" s="469">
        <v>6000000</v>
      </c>
      <c r="K172" s="472">
        <f t="shared" si="31"/>
        <v>0</v>
      </c>
      <c r="L172" s="484">
        <v>994088</v>
      </c>
      <c r="M172" s="453">
        <v>1185742</v>
      </c>
      <c r="N172" s="484"/>
      <c r="O172" s="484"/>
      <c r="P172" s="484">
        <v>700000</v>
      </c>
      <c r="Q172" s="484"/>
      <c r="R172" s="484"/>
      <c r="S172" s="484">
        <v>2000000</v>
      </c>
      <c r="T172" s="484">
        <v>1120170</v>
      </c>
      <c r="U172" s="453"/>
      <c r="V172" s="485" t="s">
        <v>1105</v>
      </c>
      <c r="W172" s="562"/>
    </row>
    <row r="173" spans="2:23" s="71" customFormat="1" ht="27.75" customHeight="1" x14ac:dyDescent="0.25">
      <c r="B173" s="666"/>
      <c r="C173" s="465" t="s">
        <v>1280</v>
      </c>
      <c r="D173" s="153"/>
      <c r="E173" s="89"/>
      <c r="F173" s="590"/>
      <c r="G173" s="38"/>
      <c r="H173" s="38"/>
      <c r="I173" s="38"/>
      <c r="J173" s="469">
        <v>500000</v>
      </c>
      <c r="K173" s="472">
        <f t="shared" si="31"/>
        <v>0</v>
      </c>
      <c r="L173" s="484">
        <v>0</v>
      </c>
      <c r="M173" s="453">
        <v>500000</v>
      </c>
      <c r="N173" s="484"/>
      <c r="O173" s="484"/>
      <c r="P173" s="484"/>
      <c r="Q173" s="484"/>
      <c r="R173" s="484"/>
      <c r="S173" s="484"/>
      <c r="T173" s="484"/>
      <c r="U173" s="453"/>
      <c r="V173" s="485" t="s">
        <v>1225</v>
      </c>
      <c r="W173" s="562"/>
    </row>
    <row r="174" spans="2:23" s="71" customFormat="1" ht="27.75" customHeight="1" x14ac:dyDescent="0.25">
      <c r="B174" s="666"/>
      <c r="C174" s="465" t="s">
        <v>1281</v>
      </c>
      <c r="D174" s="38"/>
      <c r="E174" s="38"/>
      <c r="F174" s="518"/>
      <c r="G174" s="38"/>
      <c r="H174" s="38"/>
      <c r="I174" s="38"/>
      <c r="J174" s="469">
        <v>500000</v>
      </c>
      <c r="K174" s="472">
        <f t="shared" si="31"/>
        <v>0</v>
      </c>
      <c r="L174" s="484">
        <v>0</v>
      </c>
      <c r="M174" s="453">
        <v>500000</v>
      </c>
      <c r="N174" s="484"/>
      <c r="O174" s="484"/>
      <c r="P174" s="484"/>
      <c r="Q174" s="484"/>
      <c r="R174" s="484"/>
      <c r="S174" s="484"/>
      <c r="T174" s="484"/>
      <c r="U174" s="453"/>
      <c r="V174" s="485" t="s">
        <v>1226</v>
      </c>
      <c r="W174" s="562"/>
    </row>
    <row r="175" spans="2:23" s="71" customFormat="1" ht="27.75" customHeight="1" x14ac:dyDescent="0.25">
      <c r="B175" s="666"/>
      <c r="C175" s="465" t="s">
        <v>1282</v>
      </c>
      <c r="D175" s="465"/>
      <c r="E175" s="465"/>
      <c r="F175" s="590"/>
      <c r="G175" s="465"/>
      <c r="H175" s="592"/>
      <c r="I175" s="38"/>
      <c r="J175" s="469">
        <v>500000</v>
      </c>
      <c r="K175" s="472">
        <f t="shared" si="31"/>
        <v>0</v>
      </c>
      <c r="L175" s="484">
        <v>0</v>
      </c>
      <c r="M175" s="453">
        <v>500000</v>
      </c>
      <c r="N175" s="484"/>
      <c r="O175" s="484"/>
      <c r="P175" s="484"/>
      <c r="Q175" s="484"/>
      <c r="R175" s="484"/>
      <c r="S175" s="484"/>
      <c r="T175" s="484"/>
      <c r="U175" s="502"/>
      <c r="V175" s="485" t="s">
        <v>1227</v>
      </c>
      <c r="W175" s="562"/>
    </row>
    <row r="176" spans="2:23" s="71" customFormat="1" ht="27.75" customHeight="1" x14ac:dyDescent="0.25">
      <c r="B176" s="666"/>
      <c r="C176" s="465" t="s">
        <v>1283</v>
      </c>
      <c r="D176" s="465"/>
      <c r="E176" s="465"/>
      <c r="F176" s="590"/>
      <c r="G176" s="465"/>
      <c r="H176" s="592"/>
      <c r="I176" s="38"/>
      <c r="J176" s="469">
        <v>500000</v>
      </c>
      <c r="K176" s="472">
        <f t="shared" si="31"/>
        <v>0</v>
      </c>
      <c r="L176" s="484">
        <v>0</v>
      </c>
      <c r="M176" s="453">
        <v>500000</v>
      </c>
      <c r="N176" s="484"/>
      <c r="O176" s="484"/>
      <c r="P176" s="484"/>
      <c r="Q176" s="484"/>
      <c r="R176" s="484"/>
      <c r="S176" s="484"/>
      <c r="T176" s="484"/>
      <c r="U176" s="502"/>
      <c r="V176" s="485" t="s">
        <v>1228</v>
      </c>
      <c r="W176" s="562"/>
    </row>
    <row r="177" spans="2:23" s="71" customFormat="1" ht="27.75" customHeight="1" x14ac:dyDescent="0.25">
      <c r="B177" s="666"/>
      <c r="C177" s="465" t="s">
        <v>1284</v>
      </c>
      <c r="D177" s="38"/>
      <c r="E177" s="38"/>
      <c r="F177" s="518"/>
      <c r="G177" s="38"/>
      <c r="H177" s="38"/>
      <c r="I177" s="38"/>
      <c r="J177" s="469">
        <v>1000000</v>
      </c>
      <c r="K177" s="472">
        <f t="shared" si="31"/>
        <v>0</v>
      </c>
      <c r="L177" s="484">
        <v>0</v>
      </c>
      <c r="M177" s="453">
        <v>1000000</v>
      </c>
      <c r="N177" s="484"/>
      <c r="O177" s="484"/>
      <c r="P177" s="484"/>
      <c r="Q177" s="484"/>
      <c r="R177" s="484"/>
      <c r="S177" s="484"/>
      <c r="T177" s="484"/>
      <c r="U177" s="453"/>
      <c r="V177" s="485" t="s">
        <v>1229</v>
      </c>
      <c r="W177" s="562"/>
    </row>
    <row r="178" spans="2:23" s="71" customFormat="1" ht="27.75" customHeight="1" x14ac:dyDescent="0.25">
      <c r="B178" s="666"/>
      <c r="C178" s="465" t="s">
        <v>1285</v>
      </c>
      <c r="D178" s="465"/>
      <c r="E178" s="465"/>
      <c r="F178" s="590"/>
      <c r="G178" s="465"/>
      <c r="H178" s="592"/>
      <c r="I178" s="38"/>
      <c r="J178" s="469">
        <v>1000000</v>
      </c>
      <c r="K178" s="472">
        <f t="shared" si="31"/>
        <v>0</v>
      </c>
      <c r="L178" s="484">
        <v>0</v>
      </c>
      <c r="M178" s="453">
        <v>1000000</v>
      </c>
      <c r="N178" s="484"/>
      <c r="O178" s="484"/>
      <c r="P178" s="484"/>
      <c r="Q178" s="484"/>
      <c r="R178" s="484"/>
      <c r="S178" s="484"/>
      <c r="T178" s="484"/>
      <c r="U178" s="502"/>
      <c r="V178" s="485" t="s">
        <v>1230</v>
      </c>
      <c r="W178" s="562"/>
    </row>
  </sheetData>
  <autoFilter ref="B2:AN117">
    <filterColumn colId="2" showButton="0"/>
  </autoFilter>
  <mergeCells count="9">
    <mergeCell ref="B118:B141"/>
    <mergeCell ref="B142:B152"/>
    <mergeCell ref="B154:B164"/>
    <mergeCell ref="B166:B178"/>
    <mergeCell ref="D1:N1"/>
    <mergeCell ref="D2:E4"/>
    <mergeCell ref="C2:C4"/>
    <mergeCell ref="B2:B4"/>
    <mergeCell ref="B6:B117"/>
  </mergeCells>
  <pageMargins left="0.70866141732283472" right="0.70866141732283472" top="0.74803149606299213" bottom="0.74803149606299213" header="0.31496062992125984" footer="0.31496062992125984"/>
  <pageSetup paperSize="9" scale="54" fitToHeight="0" orientation="landscape" r:id="rId1"/>
  <headerFooter>
    <oddHeader>&amp;R&amp;G</oddHeader>
    <oddFooter>&amp;R&amp;P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K147"/>
  <sheetViews>
    <sheetView view="pageLayout" topLeftCell="A118" zoomScaleNormal="100" workbookViewId="0">
      <selection activeCell="B27" sqref="B27:B35"/>
    </sheetView>
  </sheetViews>
  <sheetFormatPr defaultRowHeight="14.25" x14ac:dyDescent="0.2"/>
  <cols>
    <col min="1" max="1" width="46.7109375" style="233" customWidth="1"/>
    <col min="2" max="2" width="45.7109375" style="233" bestFit="1" customWidth="1"/>
    <col min="3" max="3" width="18.42578125" style="233" bestFit="1" customWidth="1"/>
    <col min="4" max="4" width="16.7109375" style="233" bestFit="1" customWidth="1"/>
    <col min="5" max="5" width="16.7109375" style="233" customWidth="1"/>
    <col min="6" max="6" width="22.42578125" style="233" customWidth="1"/>
    <col min="7" max="7" width="52" style="233" hidden="1" customWidth="1"/>
    <col min="8" max="8" width="46.85546875" style="233" hidden="1" customWidth="1"/>
    <col min="9" max="9" width="65" style="233" hidden="1" customWidth="1"/>
    <col min="10" max="10" width="20.5703125" style="243" bestFit="1" customWidth="1"/>
    <col min="11" max="11" width="18.28515625" style="244" bestFit="1" customWidth="1"/>
    <col min="12" max="12" width="14.28515625" style="208" customWidth="1"/>
    <col min="13" max="16384" width="9.140625" style="208"/>
  </cols>
  <sheetData>
    <row r="1" spans="1:11" ht="38.25" customHeight="1" x14ac:dyDescent="0.5">
      <c r="A1" s="681" t="s">
        <v>952</v>
      </c>
      <c r="B1" s="681"/>
      <c r="C1" s="681"/>
      <c r="D1" s="681"/>
      <c r="E1" s="681"/>
      <c r="F1" s="681"/>
      <c r="G1" s="681"/>
      <c r="H1" s="681"/>
      <c r="I1" s="681"/>
      <c r="J1" s="681"/>
      <c r="K1" s="681"/>
    </row>
    <row r="2" spans="1:11" ht="27" customHeight="1" x14ac:dyDescent="0.35">
      <c r="A2" s="682" t="s">
        <v>731</v>
      </c>
      <c r="B2" s="682"/>
      <c r="C2" s="682"/>
      <c r="D2" s="682"/>
      <c r="E2" s="682"/>
      <c r="F2" s="682"/>
      <c r="G2" s="682"/>
      <c r="H2" s="682"/>
      <c r="I2" s="682"/>
      <c r="J2" s="682"/>
      <c r="K2" s="682"/>
    </row>
    <row r="3" spans="1:11" s="211" customFormat="1" ht="40.5" x14ac:dyDescent="0.2">
      <c r="A3" s="209" t="s">
        <v>850</v>
      </c>
      <c r="B3" s="210" t="s">
        <v>594</v>
      </c>
      <c r="C3" s="210" t="s">
        <v>607</v>
      </c>
      <c r="D3" s="679" t="s">
        <v>25</v>
      </c>
      <c r="E3" s="680"/>
      <c r="F3" s="209" t="s">
        <v>445</v>
      </c>
      <c r="G3" s="209"/>
      <c r="H3" s="209"/>
      <c r="I3" s="209"/>
      <c r="J3" s="350" t="s">
        <v>951</v>
      </c>
      <c r="K3" s="209" t="s">
        <v>444</v>
      </c>
    </row>
    <row r="4" spans="1:11" s="269" customFormat="1" ht="46.5" customHeight="1" x14ac:dyDescent="0.35">
      <c r="A4" s="270" t="s">
        <v>700</v>
      </c>
      <c r="B4" s="271"/>
      <c r="C4" s="271"/>
      <c r="D4" s="677"/>
      <c r="E4" s="678"/>
      <c r="F4" s="270"/>
      <c r="G4" s="270"/>
      <c r="H4" s="270"/>
      <c r="I4" s="270"/>
      <c r="J4" s="272">
        <f>SUM(J5,J16,J25,J44,J55,J90,J99,J104)</f>
        <v>15772384</v>
      </c>
      <c r="K4" s="273"/>
    </row>
    <row r="5" spans="1:11" ht="19.5" customHeight="1" x14ac:dyDescent="0.2">
      <c r="A5" s="213" t="s">
        <v>115</v>
      </c>
      <c r="B5" s="213"/>
      <c r="C5" s="213"/>
      <c r="D5" s="214"/>
      <c r="E5" s="214"/>
      <c r="F5" s="214"/>
      <c r="G5" s="214"/>
      <c r="H5" s="214"/>
      <c r="I5" s="214"/>
      <c r="J5" s="215">
        <f>SUM(J7:J15)</f>
        <v>3060000</v>
      </c>
      <c r="K5" s="214"/>
    </row>
    <row r="6" spans="1:11" ht="18.75" x14ac:dyDescent="0.2">
      <c r="A6" s="216" t="s">
        <v>714</v>
      </c>
      <c r="B6" s="216"/>
      <c r="C6" s="216"/>
      <c r="D6" s="217"/>
      <c r="E6" s="217"/>
      <c r="F6" s="217"/>
      <c r="G6" s="217"/>
      <c r="H6" s="217"/>
      <c r="I6" s="217"/>
      <c r="J6" s="218"/>
      <c r="K6" s="217"/>
    </row>
    <row r="7" spans="1:11" x14ac:dyDescent="0.2">
      <c r="A7" s="216" t="s">
        <v>638</v>
      </c>
      <c r="B7" s="216" t="s">
        <v>595</v>
      </c>
      <c r="C7" s="216" t="s">
        <v>341</v>
      </c>
      <c r="D7" s="216" t="s">
        <v>406</v>
      </c>
      <c r="E7" s="216" t="s">
        <v>407</v>
      </c>
      <c r="F7" s="216" t="s">
        <v>408</v>
      </c>
      <c r="G7" s="216"/>
      <c r="H7" s="216"/>
      <c r="I7" s="216"/>
      <c r="J7" s="219">
        <v>480000</v>
      </c>
      <c r="K7" s="216" t="s">
        <v>373</v>
      </c>
    </row>
    <row r="8" spans="1:11" ht="28.5" x14ac:dyDescent="0.2">
      <c r="A8" s="216" t="s">
        <v>618</v>
      </c>
      <c r="B8" s="216" t="s">
        <v>595</v>
      </c>
      <c r="C8" s="216" t="s">
        <v>604</v>
      </c>
      <c r="D8" s="216" t="s">
        <v>403</v>
      </c>
      <c r="E8" s="216" t="s">
        <v>619</v>
      </c>
      <c r="F8" s="216" t="s">
        <v>41</v>
      </c>
      <c r="G8" s="216"/>
      <c r="H8" s="216"/>
      <c r="I8" s="216"/>
      <c r="J8" s="219">
        <v>720000</v>
      </c>
      <c r="K8" s="216" t="s">
        <v>377</v>
      </c>
    </row>
    <row r="9" spans="1:11" x14ac:dyDescent="0.2">
      <c r="A9" s="216" t="s">
        <v>618</v>
      </c>
      <c r="B9" s="216" t="s">
        <v>595</v>
      </c>
      <c r="C9" s="216" t="s">
        <v>604</v>
      </c>
      <c r="D9" s="216" t="s">
        <v>613</v>
      </c>
      <c r="E9" s="216" t="s">
        <v>620</v>
      </c>
      <c r="F9" s="216" t="s">
        <v>420</v>
      </c>
      <c r="G9" s="216"/>
      <c r="H9" s="216"/>
      <c r="I9" s="216"/>
      <c r="J9" s="219">
        <v>520000</v>
      </c>
      <c r="K9" s="216" t="s">
        <v>378</v>
      </c>
    </row>
    <row r="10" spans="1:11" ht="32.25" customHeight="1" x14ac:dyDescent="0.2">
      <c r="A10" s="220" t="s">
        <v>701</v>
      </c>
      <c r="B10" s="220"/>
      <c r="C10" s="220"/>
      <c r="D10" s="216"/>
      <c r="E10" s="216"/>
      <c r="F10" s="216"/>
      <c r="G10" s="216"/>
      <c r="H10" s="216"/>
      <c r="I10" s="216"/>
      <c r="J10" s="219"/>
      <c r="K10" s="216"/>
    </row>
    <row r="11" spans="1:11" ht="28.5" x14ac:dyDescent="0.2">
      <c r="A11" s="221" t="s">
        <v>639</v>
      </c>
      <c r="B11" s="221" t="s">
        <v>596</v>
      </c>
      <c r="C11" s="221" t="s">
        <v>341</v>
      </c>
      <c r="D11" s="216" t="s">
        <v>409</v>
      </c>
      <c r="E11" s="216" t="s">
        <v>606</v>
      </c>
      <c r="F11" s="216" t="s">
        <v>724</v>
      </c>
      <c r="G11" s="216"/>
      <c r="H11" s="216"/>
      <c r="I11" s="216"/>
      <c r="J11" s="219">
        <v>240000</v>
      </c>
      <c r="K11" s="216" t="s">
        <v>373</v>
      </c>
    </row>
    <row r="12" spans="1:11" x14ac:dyDescent="0.2">
      <c r="A12" s="221" t="s">
        <v>621</v>
      </c>
      <c r="B12" s="221" t="s">
        <v>596</v>
      </c>
      <c r="C12" s="221" t="s">
        <v>341</v>
      </c>
      <c r="D12" s="222" t="s">
        <v>615</v>
      </c>
      <c r="E12" s="223" t="s">
        <v>622</v>
      </c>
      <c r="F12" s="223" t="s">
        <v>723</v>
      </c>
      <c r="G12" s="223"/>
      <c r="H12" s="223"/>
      <c r="I12" s="223"/>
      <c r="J12" s="224">
        <v>300000</v>
      </c>
      <c r="K12" s="223" t="s">
        <v>373</v>
      </c>
    </row>
    <row r="13" spans="1:11" x14ac:dyDescent="0.2">
      <c r="A13" s="216" t="s">
        <v>488</v>
      </c>
      <c r="B13" s="221" t="s">
        <v>596</v>
      </c>
      <c r="C13" s="221" t="s">
        <v>341</v>
      </c>
      <c r="D13" s="216" t="s">
        <v>613</v>
      </c>
      <c r="E13" s="216" t="s">
        <v>617</v>
      </c>
      <c r="F13" s="216" t="s">
        <v>416</v>
      </c>
      <c r="G13" s="216"/>
      <c r="H13" s="216"/>
      <c r="I13" s="216"/>
      <c r="J13" s="219">
        <v>300000</v>
      </c>
      <c r="K13" s="223" t="s">
        <v>377</v>
      </c>
    </row>
    <row r="14" spans="1:11" x14ac:dyDescent="0.2">
      <c r="A14" s="216" t="s">
        <v>640</v>
      </c>
      <c r="B14" s="221" t="s">
        <v>597</v>
      </c>
      <c r="C14" s="216" t="s">
        <v>605</v>
      </c>
      <c r="D14" s="216" t="s">
        <v>616</v>
      </c>
      <c r="E14" s="216" t="s">
        <v>641</v>
      </c>
      <c r="F14" s="216" t="s">
        <v>423</v>
      </c>
      <c r="G14" s="216"/>
      <c r="H14" s="216"/>
      <c r="I14" s="216"/>
      <c r="J14" s="219">
        <v>500000</v>
      </c>
      <c r="K14" s="223" t="s">
        <v>378</v>
      </c>
    </row>
    <row r="15" spans="1:11" x14ac:dyDescent="0.2">
      <c r="A15" s="216"/>
      <c r="B15" s="216"/>
      <c r="C15" s="216"/>
      <c r="D15" s="216"/>
      <c r="E15" s="216"/>
      <c r="F15" s="216"/>
      <c r="G15" s="216"/>
      <c r="H15" s="216"/>
      <c r="I15" s="216"/>
      <c r="J15" s="219"/>
      <c r="K15" s="216"/>
    </row>
    <row r="16" spans="1:11" s="228" customFormat="1" ht="37.5" x14ac:dyDescent="0.25">
      <c r="A16" s="225" t="s">
        <v>702</v>
      </c>
      <c r="B16" s="225"/>
      <c r="C16" s="225"/>
      <c r="D16" s="214"/>
      <c r="E16" s="214"/>
      <c r="F16" s="214"/>
      <c r="G16" s="226"/>
      <c r="H16" s="226"/>
      <c r="I16" s="214"/>
      <c r="J16" s="227">
        <f>SUM(J17:J23)</f>
        <v>2817159</v>
      </c>
      <c r="K16" s="214"/>
    </row>
    <row r="17" spans="1:11" x14ac:dyDescent="0.2">
      <c r="A17" s="216" t="s">
        <v>642</v>
      </c>
      <c r="B17" s="216" t="s">
        <v>598</v>
      </c>
      <c r="C17" s="216" t="s">
        <v>608</v>
      </c>
      <c r="D17" s="216" t="s">
        <v>643</v>
      </c>
      <c r="E17" s="216" t="s">
        <v>679</v>
      </c>
      <c r="F17" s="216" t="s">
        <v>376</v>
      </c>
      <c r="G17" s="216"/>
      <c r="H17" s="216"/>
      <c r="I17" s="216"/>
      <c r="J17" s="219">
        <v>1017159</v>
      </c>
      <c r="K17" s="216" t="s">
        <v>373</v>
      </c>
    </row>
    <row r="18" spans="1:11" x14ac:dyDescent="0.2">
      <c r="A18" s="216" t="s">
        <v>718</v>
      </c>
      <c r="B18" s="216" t="s">
        <v>598</v>
      </c>
      <c r="C18" s="216" t="s">
        <v>589</v>
      </c>
      <c r="D18" s="216" t="s">
        <v>425</v>
      </c>
      <c r="E18" s="216" t="s">
        <v>644</v>
      </c>
      <c r="F18" s="216" t="s">
        <v>365</v>
      </c>
      <c r="G18" s="216"/>
      <c r="H18" s="216"/>
      <c r="I18" s="216"/>
      <c r="J18" s="219">
        <v>300000</v>
      </c>
      <c r="K18" s="216" t="s">
        <v>373</v>
      </c>
    </row>
    <row r="19" spans="1:11" x14ac:dyDescent="0.2">
      <c r="A19" s="216" t="s">
        <v>623</v>
      </c>
      <c r="B19" s="216" t="s">
        <v>598</v>
      </c>
      <c r="C19" s="216" t="s">
        <v>341</v>
      </c>
      <c r="D19" s="216" t="s">
        <v>624</v>
      </c>
      <c r="E19" s="216" t="s">
        <v>625</v>
      </c>
      <c r="F19" s="216"/>
      <c r="G19" s="216"/>
      <c r="H19" s="216"/>
      <c r="I19" s="216"/>
      <c r="J19" s="219">
        <v>350000</v>
      </c>
      <c r="K19" s="216" t="s">
        <v>377</v>
      </c>
    </row>
    <row r="20" spans="1:11" ht="42.75" x14ac:dyDescent="0.2">
      <c r="A20" s="216" t="s">
        <v>719</v>
      </c>
      <c r="B20" s="216" t="s">
        <v>598</v>
      </c>
      <c r="C20" s="216" t="s">
        <v>609</v>
      </c>
      <c r="D20" s="216" t="s">
        <v>446</v>
      </c>
      <c r="E20" s="216" t="s">
        <v>611</v>
      </c>
      <c r="F20" s="216" t="s">
        <v>423</v>
      </c>
      <c r="G20" s="216"/>
      <c r="H20" s="216"/>
      <c r="I20" s="216"/>
      <c r="J20" s="219">
        <v>500000</v>
      </c>
      <c r="K20" s="216" t="s">
        <v>377</v>
      </c>
    </row>
    <row r="21" spans="1:11" ht="28.5" x14ac:dyDescent="0.2">
      <c r="A21" s="216" t="s">
        <v>626</v>
      </c>
      <c r="B21" s="216" t="s">
        <v>598</v>
      </c>
      <c r="C21" s="216" t="s">
        <v>341</v>
      </c>
      <c r="D21" s="216" t="s">
        <v>462</v>
      </c>
      <c r="E21" s="216" t="s">
        <v>462</v>
      </c>
      <c r="F21" s="216" t="s">
        <v>725</v>
      </c>
      <c r="G21" s="216"/>
      <c r="H21" s="216"/>
      <c r="I21" s="216"/>
      <c r="J21" s="219">
        <v>150000</v>
      </c>
      <c r="K21" s="216" t="s">
        <v>377</v>
      </c>
    </row>
    <row r="22" spans="1:11" x14ac:dyDescent="0.2">
      <c r="A22" s="216" t="s">
        <v>645</v>
      </c>
      <c r="B22" s="216" t="s">
        <v>598</v>
      </c>
      <c r="C22" s="216" t="s">
        <v>610</v>
      </c>
      <c r="D22" s="216" t="s">
        <v>614</v>
      </c>
      <c r="E22" s="216" t="s">
        <v>612</v>
      </c>
      <c r="F22" s="216" t="s">
        <v>452</v>
      </c>
      <c r="G22" s="216"/>
      <c r="H22" s="216"/>
      <c r="I22" s="216"/>
      <c r="J22" s="219">
        <v>300000</v>
      </c>
      <c r="K22" s="216" t="s">
        <v>378</v>
      </c>
    </row>
    <row r="23" spans="1:11" x14ac:dyDescent="0.2">
      <c r="A23" s="216" t="s">
        <v>622</v>
      </c>
      <c r="B23" s="216" t="s">
        <v>598</v>
      </c>
      <c r="C23" s="216" t="s">
        <v>341</v>
      </c>
      <c r="D23" s="216" t="s">
        <v>625</v>
      </c>
      <c r="E23" s="216" t="s">
        <v>613</v>
      </c>
      <c r="F23" s="216" t="s">
        <v>103</v>
      </c>
      <c r="G23" s="216"/>
      <c r="H23" s="216"/>
      <c r="I23" s="216"/>
      <c r="J23" s="219">
        <v>200000</v>
      </c>
      <c r="K23" s="216" t="s">
        <v>378</v>
      </c>
    </row>
    <row r="24" spans="1:11" x14ac:dyDescent="0.2">
      <c r="A24" s="216"/>
      <c r="B24" s="216"/>
      <c r="C24" s="216"/>
      <c r="D24" s="216"/>
      <c r="E24" s="216"/>
      <c r="F24" s="216"/>
      <c r="G24" s="216"/>
      <c r="H24" s="216"/>
      <c r="I24" s="216"/>
      <c r="J24" s="219"/>
      <c r="K24" s="216"/>
    </row>
    <row r="25" spans="1:11" s="228" customFormat="1" ht="36.75" customHeight="1" x14ac:dyDescent="0.25">
      <c r="A25" s="225" t="s">
        <v>703</v>
      </c>
      <c r="B25" s="225"/>
      <c r="C25" s="225"/>
      <c r="D25" s="226"/>
      <c r="E25" s="226"/>
      <c r="F25" s="226"/>
      <c r="G25" s="226"/>
      <c r="H25" s="226"/>
      <c r="I25" s="226"/>
      <c r="J25" s="215">
        <f>SUM(J26:J43)</f>
        <v>3515225</v>
      </c>
      <c r="K25" s="226"/>
    </row>
    <row r="26" spans="1:11" x14ac:dyDescent="0.2">
      <c r="A26" s="216" t="s">
        <v>720</v>
      </c>
      <c r="B26" s="221" t="s">
        <v>596</v>
      </c>
      <c r="C26" s="216" t="s">
        <v>341</v>
      </c>
      <c r="D26" s="216" t="s">
        <v>627</v>
      </c>
      <c r="E26" s="216" t="s">
        <v>488</v>
      </c>
      <c r="F26" s="216" t="s">
        <v>692</v>
      </c>
      <c r="G26" s="216"/>
      <c r="H26" s="216"/>
      <c r="I26" s="216"/>
      <c r="J26" s="219">
        <v>90000</v>
      </c>
      <c r="K26" s="216" t="s">
        <v>373</v>
      </c>
    </row>
    <row r="27" spans="1:11" ht="16.5" x14ac:dyDescent="0.2">
      <c r="A27" s="216" t="s">
        <v>628</v>
      </c>
      <c r="B27" s="221" t="s">
        <v>596</v>
      </c>
      <c r="C27" s="216" t="s">
        <v>341</v>
      </c>
      <c r="D27" s="216" t="s">
        <v>629</v>
      </c>
      <c r="E27" s="216" t="s">
        <v>622</v>
      </c>
      <c r="F27" s="216" t="s">
        <v>712</v>
      </c>
      <c r="G27" s="216"/>
      <c r="H27" s="216"/>
      <c r="I27" s="216"/>
      <c r="J27" s="219">
        <v>250000</v>
      </c>
      <c r="K27" s="216" t="s">
        <v>373</v>
      </c>
    </row>
    <row r="28" spans="1:11" x14ac:dyDescent="0.2">
      <c r="A28" s="216" t="s">
        <v>630</v>
      </c>
      <c r="B28" s="221" t="s">
        <v>596</v>
      </c>
      <c r="C28" s="216" t="s">
        <v>341</v>
      </c>
      <c r="D28" s="216" t="s">
        <v>629</v>
      </c>
      <c r="E28" s="216" t="s">
        <v>441</v>
      </c>
      <c r="F28" s="216" t="s">
        <v>691</v>
      </c>
      <c r="G28" s="216"/>
      <c r="H28" s="216"/>
      <c r="I28" s="216"/>
      <c r="J28" s="219">
        <v>55742</v>
      </c>
      <c r="K28" s="216" t="s">
        <v>373</v>
      </c>
    </row>
    <row r="29" spans="1:11" x14ac:dyDescent="0.2">
      <c r="A29" s="229" t="s">
        <v>631</v>
      </c>
      <c r="B29" s="221" t="s">
        <v>193</v>
      </c>
      <c r="C29" s="216" t="s">
        <v>341</v>
      </c>
      <c r="D29" s="216" t="s">
        <v>621</v>
      </c>
      <c r="E29" s="216" t="s">
        <v>624</v>
      </c>
      <c r="F29" s="216" t="s">
        <v>690</v>
      </c>
      <c r="G29" s="216"/>
      <c r="H29" s="216"/>
      <c r="I29" s="216"/>
      <c r="J29" s="219">
        <v>30000</v>
      </c>
      <c r="K29" s="216" t="s">
        <v>373</v>
      </c>
    </row>
    <row r="30" spans="1:11" x14ac:dyDescent="0.2">
      <c r="A30" s="229" t="s">
        <v>682</v>
      </c>
      <c r="B30" s="221" t="s">
        <v>193</v>
      </c>
      <c r="C30" s="216" t="s">
        <v>341</v>
      </c>
      <c r="D30" s="216" t="s">
        <v>632</v>
      </c>
      <c r="E30" s="216" t="s">
        <v>633</v>
      </c>
      <c r="F30" s="216" t="s">
        <v>689</v>
      </c>
      <c r="G30" s="216"/>
      <c r="H30" s="216"/>
      <c r="I30" s="216"/>
      <c r="J30" s="219">
        <v>40000</v>
      </c>
      <c r="K30" s="216" t="s">
        <v>373</v>
      </c>
    </row>
    <row r="31" spans="1:11" x14ac:dyDescent="0.2">
      <c r="A31" s="216" t="s">
        <v>646</v>
      </c>
      <c r="B31" s="221" t="s">
        <v>193</v>
      </c>
      <c r="C31" s="216" t="s">
        <v>674</v>
      </c>
      <c r="D31" s="216" t="s">
        <v>472</v>
      </c>
      <c r="E31" s="216" t="s">
        <v>647</v>
      </c>
      <c r="F31" s="216" t="s">
        <v>688</v>
      </c>
      <c r="G31" s="216"/>
      <c r="H31" s="216"/>
      <c r="I31" s="216"/>
      <c r="J31" s="219">
        <v>250000</v>
      </c>
      <c r="K31" s="216" t="s">
        <v>373</v>
      </c>
    </row>
    <row r="32" spans="1:11" ht="28.5" x14ac:dyDescent="0.2">
      <c r="A32" s="216" t="s">
        <v>634</v>
      </c>
      <c r="B32" s="221" t="s">
        <v>596</v>
      </c>
      <c r="C32" s="216" t="s">
        <v>675</v>
      </c>
      <c r="D32" s="216" t="s">
        <v>635</v>
      </c>
      <c r="E32" s="216" t="s">
        <v>479</v>
      </c>
      <c r="F32" s="216" t="s">
        <v>687</v>
      </c>
      <c r="G32" s="216"/>
      <c r="H32" s="216"/>
      <c r="I32" s="216"/>
      <c r="J32" s="219">
        <v>200000</v>
      </c>
      <c r="K32" s="216" t="s">
        <v>373</v>
      </c>
    </row>
    <row r="33" spans="1:11" x14ac:dyDescent="0.2">
      <c r="A33" s="216" t="s">
        <v>678</v>
      </c>
      <c r="B33" s="216" t="s">
        <v>193</v>
      </c>
      <c r="C33" s="216" t="s">
        <v>610</v>
      </c>
      <c r="D33" s="216" t="s">
        <v>636</v>
      </c>
      <c r="E33" s="216" t="s">
        <v>385</v>
      </c>
      <c r="F33" s="216" t="s">
        <v>693</v>
      </c>
      <c r="G33" s="216"/>
      <c r="H33" s="216"/>
      <c r="I33" s="216"/>
      <c r="J33" s="219">
        <v>13000</v>
      </c>
      <c r="K33" s="216" t="s">
        <v>373</v>
      </c>
    </row>
    <row r="34" spans="1:11" ht="16.5" x14ac:dyDescent="0.2">
      <c r="A34" s="216" t="s">
        <v>677</v>
      </c>
      <c r="B34" s="216" t="s">
        <v>597</v>
      </c>
      <c r="C34" s="216" t="s">
        <v>610</v>
      </c>
      <c r="D34" s="216" t="s">
        <v>614</v>
      </c>
      <c r="E34" s="216" t="s">
        <v>683</v>
      </c>
      <c r="F34" s="216" t="s">
        <v>713</v>
      </c>
      <c r="G34" s="216"/>
      <c r="H34" s="216"/>
      <c r="I34" s="216"/>
      <c r="J34" s="219">
        <v>60000</v>
      </c>
      <c r="K34" s="216" t="s">
        <v>373</v>
      </c>
    </row>
    <row r="35" spans="1:11" x14ac:dyDescent="0.2">
      <c r="A35" s="216" t="s">
        <v>648</v>
      </c>
      <c r="B35" s="216" t="s">
        <v>597</v>
      </c>
      <c r="C35" s="216" t="s">
        <v>676</v>
      </c>
      <c r="D35" s="216" t="s">
        <v>649</v>
      </c>
      <c r="E35" s="216" t="s">
        <v>486</v>
      </c>
      <c r="F35" s="216" t="s">
        <v>694</v>
      </c>
      <c r="G35" s="216"/>
      <c r="H35" s="216"/>
      <c r="I35" s="216"/>
      <c r="J35" s="219">
        <v>373000</v>
      </c>
      <c r="K35" s="216" t="s">
        <v>373</v>
      </c>
    </row>
    <row r="36" spans="1:11" ht="28.5" x14ac:dyDescent="0.2">
      <c r="A36" s="216" t="s">
        <v>650</v>
      </c>
      <c r="B36" s="216" t="s">
        <v>597</v>
      </c>
      <c r="C36" s="216" t="s">
        <v>589</v>
      </c>
      <c r="D36" s="216" t="s">
        <v>427</v>
      </c>
      <c r="E36" s="216" t="s">
        <v>428</v>
      </c>
      <c r="F36" s="216" t="s">
        <v>429</v>
      </c>
      <c r="G36" s="216"/>
      <c r="H36" s="216"/>
      <c r="I36" s="216"/>
      <c r="J36" s="219">
        <v>350000</v>
      </c>
      <c r="K36" s="216" t="s">
        <v>377</v>
      </c>
    </row>
    <row r="37" spans="1:11" x14ac:dyDescent="0.2">
      <c r="A37" s="216" t="s">
        <v>721</v>
      </c>
      <c r="B37" s="216" t="s">
        <v>597</v>
      </c>
      <c r="C37" s="216" t="s">
        <v>609</v>
      </c>
      <c r="D37" s="216" t="s">
        <v>651</v>
      </c>
      <c r="E37" s="216" t="s">
        <v>456</v>
      </c>
      <c r="F37" s="216" t="s">
        <v>457</v>
      </c>
      <c r="G37" s="216"/>
      <c r="H37" s="216"/>
      <c r="I37" s="216"/>
      <c r="J37" s="219">
        <v>400000</v>
      </c>
      <c r="K37" s="216" t="s">
        <v>377</v>
      </c>
    </row>
    <row r="38" spans="1:11" x14ac:dyDescent="0.2">
      <c r="A38" s="216" t="s">
        <v>637</v>
      </c>
      <c r="B38" s="216" t="s">
        <v>597</v>
      </c>
      <c r="C38" s="216" t="s">
        <v>341</v>
      </c>
      <c r="D38" s="216" t="s">
        <v>462</v>
      </c>
      <c r="E38" s="216" t="s">
        <v>488</v>
      </c>
      <c r="F38" s="216" t="s">
        <v>695</v>
      </c>
      <c r="G38" s="216"/>
      <c r="H38" s="216"/>
      <c r="I38" s="216"/>
      <c r="J38" s="219">
        <v>76742</v>
      </c>
      <c r="K38" s="216" t="s">
        <v>377</v>
      </c>
    </row>
    <row r="39" spans="1:11" x14ac:dyDescent="0.2">
      <c r="A39" s="216" t="s">
        <v>649</v>
      </c>
      <c r="B39" s="216" t="s">
        <v>597</v>
      </c>
      <c r="C39" s="216" t="s">
        <v>680</v>
      </c>
      <c r="D39" s="216" t="s">
        <v>652</v>
      </c>
      <c r="E39" s="216" t="s">
        <v>653</v>
      </c>
      <c r="F39" s="216" t="s">
        <v>696</v>
      </c>
      <c r="G39" s="216"/>
      <c r="H39" s="216"/>
      <c r="I39" s="216"/>
      <c r="J39" s="219">
        <v>800000</v>
      </c>
      <c r="K39" s="216" t="s">
        <v>378</v>
      </c>
    </row>
    <row r="40" spans="1:11" x14ac:dyDescent="0.2">
      <c r="A40" s="216" t="s">
        <v>681</v>
      </c>
      <c r="B40" s="216" t="s">
        <v>193</v>
      </c>
      <c r="C40" s="216" t="s">
        <v>341</v>
      </c>
      <c r="D40" s="216" t="s">
        <v>633</v>
      </c>
      <c r="E40" s="216" t="s">
        <v>491</v>
      </c>
      <c r="F40" s="216" t="s">
        <v>697</v>
      </c>
      <c r="G40" s="216"/>
      <c r="H40" s="216"/>
      <c r="I40" s="216"/>
      <c r="J40" s="219">
        <v>200000</v>
      </c>
      <c r="K40" s="216" t="s">
        <v>378</v>
      </c>
    </row>
    <row r="41" spans="1:11" ht="28.5" x14ac:dyDescent="0.2">
      <c r="A41" s="216" t="s">
        <v>684</v>
      </c>
      <c r="B41" s="216" t="s">
        <v>597</v>
      </c>
      <c r="C41" s="216" t="s">
        <v>685</v>
      </c>
      <c r="D41" s="216" t="s">
        <v>494</v>
      </c>
      <c r="E41" s="216" t="s">
        <v>495</v>
      </c>
      <c r="F41" s="216" t="s">
        <v>698</v>
      </c>
      <c r="G41" s="216"/>
      <c r="H41" s="216"/>
      <c r="I41" s="216"/>
      <c r="J41" s="219">
        <v>50000</v>
      </c>
      <c r="K41" s="216" t="s">
        <v>378</v>
      </c>
    </row>
    <row r="42" spans="1:11" x14ac:dyDescent="0.2">
      <c r="A42" s="216" t="s">
        <v>686</v>
      </c>
      <c r="B42" s="216" t="s">
        <v>597</v>
      </c>
      <c r="C42" s="216" t="s">
        <v>675</v>
      </c>
      <c r="D42" s="216" t="s">
        <v>501</v>
      </c>
      <c r="E42" s="216" t="s">
        <v>502</v>
      </c>
      <c r="F42" s="216" t="s">
        <v>699</v>
      </c>
      <c r="G42" s="216"/>
      <c r="H42" s="216"/>
      <c r="I42" s="216"/>
      <c r="J42" s="219">
        <v>276741</v>
      </c>
      <c r="K42" s="216" t="s">
        <v>378</v>
      </c>
    </row>
    <row r="43" spans="1:11" x14ac:dyDescent="0.2">
      <c r="A43" s="216"/>
      <c r="B43" s="216"/>
      <c r="C43" s="216"/>
      <c r="D43" s="216"/>
      <c r="E43" s="216"/>
      <c r="F43" s="216"/>
      <c r="G43" s="216"/>
      <c r="H43" s="216"/>
      <c r="I43" s="230"/>
      <c r="J43" s="219"/>
      <c r="K43" s="230"/>
    </row>
    <row r="44" spans="1:11" s="228" customFormat="1" ht="42.75" customHeight="1" x14ac:dyDescent="0.25">
      <c r="A44" s="225" t="s">
        <v>704</v>
      </c>
      <c r="B44" s="225"/>
      <c r="C44" s="225"/>
      <c r="D44" s="214"/>
      <c r="E44" s="214"/>
      <c r="F44" s="214"/>
      <c r="G44" s="214"/>
      <c r="H44" s="214"/>
      <c r="I44" s="214"/>
      <c r="J44" s="227">
        <f>SUM(J45:J53)</f>
        <v>2850000</v>
      </c>
      <c r="K44" s="214"/>
    </row>
    <row r="45" spans="1:11" ht="28.5" x14ac:dyDescent="0.2">
      <c r="A45" s="216" t="s">
        <v>721</v>
      </c>
      <c r="B45" s="216" t="s">
        <v>671</v>
      </c>
      <c r="C45" s="216" t="s">
        <v>670</v>
      </c>
      <c r="D45" s="216" t="s">
        <v>380</v>
      </c>
      <c r="E45" s="216" t="s">
        <v>381</v>
      </c>
      <c r="F45" s="216" t="s">
        <v>382</v>
      </c>
      <c r="G45" s="216"/>
      <c r="H45" s="216"/>
      <c r="I45" s="216"/>
      <c r="J45" s="219">
        <v>600000</v>
      </c>
      <c r="K45" s="216" t="s">
        <v>373</v>
      </c>
    </row>
    <row r="46" spans="1:11" ht="28.5" x14ac:dyDescent="0.2">
      <c r="A46" s="216" t="s">
        <v>729</v>
      </c>
      <c r="B46" s="216" t="s">
        <v>730</v>
      </c>
      <c r="C46" s="216" t="s">
        <v>591</v>
      </c>
      <c r="D46" s="216" t="s">
        <v>591</v>
      </c>
      <c r="E46" s="216" t="s">
        <v>591</v>
      </c>
      <c r="F46" s="216" t="s">
        <v>728</v>
      </c>
      <c r="G46" s="216"/>
      <c r="H46" s="216"/>
      <c r="I46" s="216"/>
      <c r="J46" s="219">
        <v>300000</v>
      </c>
      <c r="K46" s="216" t="s">
        <v>373</v>
      </c>
    </row>
    <row r="47" spans="1:11" ht="28.5" x14ac:dyDescent="0.2">
      <c r="A47" s="216" t="s">
        <v>654</v>
      </c>
      <c r="B47" s="216" t="s">
        <v>671</v>
      </c>
      <c r="C47" s="216" t="s">
        <v>672</v>
      </c>
      <c r="D47" s="216" t="s">
        <v>390</v>
      </c>
      <c r="E47" s="231" t="s">
        <v>391</v>
      </c>
      <c r="F47" s="216" t="s">
        <v>392</v>
      </c>
      <c r="G47" s="216"/>
      <c r="H47" s="216"/>
      <c r="I47" s="216"/>
      <c r="J47" s="219">
        <v>300000</v>
      </c>
      <c r="K47" s="216" t="s">
        <v>377</v>
      </c>
    </row>
    <row r="48" spans="1:11" ht="28.5" x14ac:dyDescent="0.2">
      <c r="A48" s="231" t="s">
        <v>655</v>
      </c>
      <c r="B48" s="216" t="s">
        <v>671</v>
      </c>
      <c r="C48" s="231" t="s">
        <v>586</v>
      </c>
      <c r="D48" s="216" t="s">
        <v>656</v>
      </c>
      <c r="E48" s="216" t="s">
        <v>396</v>
      </c>
      <c r="F48" s="216" t="s">
        <v>397</v>
      </c>
      <c r="G48" s="216"/>
      <c r="H48" s="216"/>
      <c r="I48" s="216"/>
      <c r="J48" s="219">
        <v>200000</v>
      </c>
      <c r="K48" s="216" t="s">
        <v>377</v>
      </c>
    </row>
    <row r="49" spans="1:11" ht="28.5" x14ac:dyDescent="0.2">
      <c r="A49" s="231" t="s">
        <v>398</v>
      </c>
      <c r="B49" s="216" t="s">
        <v>671</v>
      </c>
      <c r="C49" s="231" t="s">
        <v>586</v>
      </c>
      <c r="D49" s="231" t="s">
        <v>399</v>
      </c>
      <c r="E49" s="216" t="s">
        <v>657</v>
      </c>
      <c r="F49" s="216" t="s">
        <v>401</v>
      </c>
      <c r="G49" s="216"/>
      <c r="H49" s="216"/>
      <c r="I49" s="216"/>
      <c r="J49" s="219">
        <v>150000</v>
      </c>
      <c r="K49" s="216" t="s">
        <v>377</v>
      </c>
    </row>
    <row r="50" spans="1:11" ht="28.5" x14ac:dyDescent="0.2">
      <c r="A50" s="216" t="s">
        <v>729</v>
      </c>
      <c r="B50" s="216" t="s">
        <v>730</v>
      </c>
      <c r="C50" s="216" t="s">
        <v>591</v>
      </c>
      <c r="D50" s="216" t="s">
        <v>591</v>
      </c>
      <c r="E50" s="216" t="s">
        <v>591</v>
      </c>
      <c r="F50" s="216" t="s">
        <v>728</v>
      </c>
      <c r="G50" s="216"/>
      <c r="H50" s="216"/>
      <c r="I50" s="216"/>
      <c r="J50" s="219">
        <v>300000</v>
      </c>
      <c r="K50" s="216" t="s">
        <v>373</v>
      </c>
    </row>
    <row r="51" spans="1:11" ht="28.5" x14ac:dyDescent="0.2">
      <c r="A51" s="216" t="s">
        <v>644</v>
      </c>
      <c r="B51" s="216" t="s">
        <v>671</v>
      </c>
      <c r="C51" s="216" t="s">
        <v>587</v>
      </c>
      <c r="D51" s="216" t="s">
        <v>658</v>
      </c>
      <c r="E51" s="216" t="s">
        <v>385</v>
      </c>
      <c r="F51" s="216" t="s">
        <v>386</v>
      </c>
      <c r="G51" s="216"/>
      <c r="H51" s="216"/>
      <c r="I51" s="216"/>
      <c r="J51" s="219">
        <v>250000</v>
      </c>
      <c r="K51" s="216" t="s">
        <v>378</v>
      </c>
    </row>
    <row r="52" spans="1:11" ht="28.5" x14ac:dyDescent="0.2">
      <c r="A52" s="216" t="s">
        <v>722</v>
      </c>
      <c r="B52" s="216" t="s">
        <v>671</v>
      </c>
      <c r="C52" s="216" t="s">
        <v>673</v>
      </c>
      <c r="D52" s="216" t="s">
        <v>448</v>
      </c>
      <c r="E52" s="216" t="s">
        <v>385</v>
      </c>
      <c r="F52" s="216" t="s">
        <v>449</v>
      </c>
      <c r="G52" s="216"/>
      <c r="H52" s="216"/>
      <c r="I52" s="216"/>
      <c r="J52" s="219">
        <v>450000</v>
      </c>
      <c r="K52" s="216" t="s">
        <v>378</v>
      </c>
    </row>
    <row r="53" spans="1:11" ht="28.5" x14ac:dyDescent="0.2">
      <c r="A53" s="216" t="s">
        <v>729</v>
      </c>
      <c r="B53" s="216" t="s">
        <v>730</v>
      </c>
      <c r="C53" s="216" t="s">
        <v>591</v>
      </c>
      <c r="D53" s="216" t="s">
        <v>591</v>
      </c>
      <c r="E53" s="216" t="s">
        <v>591</v>
      </c>
      <c r="F53" s="216" t="s">
        <v>728</v>
      </c>
      <c r="G53" s="216"/>
      <c r="H53" s="216"/>
      <c r="I53" s="216"/>
      <c r="J53" s="219">
        <v>300000</v>
      </c>
      <c r="K53" s="216" t="s">
        <v>378</v>
      </c>
    </row>
    <row r="54" spans="1:11" x14ac:dyDescent="0.2">
      <c r="A54" s="216"/>
      <c r="B54" s="216"/>
      <c r="C54" s="216"/>
      <c r="D54" s="216"/>
      <c r="E54" s="216"/>
      <c r="F54" s="216"/>
      <c r="G54" s="216"/>
      <c r="H54" s="216"/>
      <c r="I54" s="216"/>
      <c r="J54" s="219"/>
      <c r="K54" s="216"/>
    </row>
    <row r="55" spans="1:11" s="232" customFormat="1" ht="18.75" x14ac:dyDescent="0.25">
      <c r="A55" s="225" t="s">
        <v>48</v>
      </c>
      <c r="B55" s="225"/>
      <c r="C55" s="225"/>
      <c r="D55" s="214"/>
      <c r="E55" s="214"/>
      <c r="F55" s="214"/>
      <c r="G55" s="214"/>
      <c r="H55" s="214"/>
      <c r="I55" s="214"/>
      <c r="J55" s="227">
        <f>SUM(J56:J89)</f>
        <v>2700000</v>
      </c>
      <c r="K55" s="214"/>
    </row>
    <row r="56" spans="1:11" s="233" customFormat="1" ht="28.5" x14ac:dyDescent="0.2">
      <c r="A56" s="352" t="s">
        <v>487</v>
      </c>
      <c r="B56" s="250" t="s">
        <v>599</v>
      </c>
      <c r="C56" s="352" t="s">
        <v>341</v>
      </c>
      <c r="D56" s="353" t="s">
        <v>913</v>
      </c>
      <c r="E56" s="348" t="s">
        <v>227</v>
      </c>
      <c r="F56" s="354" t="s">
        <v>273</v>
      </c>
      <c r="G56" s="347"/>
      <c r="H56" s="347"/>
      <c r="I56" s="347"/>
      <c r="J56" s="355">
        <v>15000</v>
      </c>
      <c r="K56" s="216" t="s">
        <v>373</v>
      </c>
    </row>
    <row r="57" spans="1:11" s="233" customFormat="1" ht="28.5" x14ac:dyDescent="0.2">
      <c r="A57" s="352" t="s">
        <v>888</v>
      </c>
      <c r="B57" s="250" t="s">
        <v>599</v>
      </c>
      <c r="C57" s="352" t="s">
        <v>341</v>
      </c>
      <c r="D57" s="353" t="s">
        <v>234</v>
      </c>
      <c r="E57" s="348" t="s">
        <v>919</v>
      </c>
      <c r="F57" s="354" t="s">
        <v>268</v>
      </c>
      <c r="G57" s="347"/>
      <c r="H57" s="347"/>
      <c r="I57" s="347"/>
      <c r="J57" s="356">
        <v>12000</v>
      </c>
      <c r="K57" s="216" t="s">
        <v>373</v>
      </c>
    </row>
    <row r="58" spans="1:11" s="233" customFormat="1" ht="28.5" x14ac:dyDescent="0.2">
      <c r="A58" s="352" t="s">
        <v>849</v>
      </c>
      <c r="B58" s="250" t="s">
        <v>599</v>
      </c>
      <c r="C58" s="352" t="s">
        <v>341</v>
      </c>
      <c r="D58" s="357" t="s">
        <v>253</v>
      </c>
      <c r="E58" s="348" t="s">
        <v>234</v>
      </c>
      <c r="F58" s="358" t="s">
        <v>929</v>
      </c>
      <c r="G58" s="347"/>
      <c r="H58" s="347"/>
      <c r="I58" s="347"/>
      <c r="J58" s="355">
        <v>48000</v>
      </c>
      <c r="K58" s="216" t="s">
        <v>373</v>
      </c>
    </row>
    <row r="59" spans="1:11" s="233" customFormat="1" ht="28.5" x14ac:dyDescent="0.2">
      <c r="A59" s="352" t="s">
        <v>849</v>
      </c>
      <c r="B59" s="250" t="s">
        <v>599</v>
      </c>
      <c r="C59" s="352" t="s">
        <v>341</v>
      </c>
      <c r="D59" s="357" t="s">
        <v>924</v>
      </c>
      <c r="E59" s="348" t="s">
        <v>250</v>
      </c>
      <c r="F59" s="358" t="s">
        <v>54</v>
      </c>
      <c r="G59" s="347"/>
      <c r="H59" s="347"/>
      <c r="I59" s="347"/>
      <c r="J59" s="355">
        <v>24000</v>
      </c>
      <c r="K59" s="216" t="s">
        <v>373</v>
      </c>
    </row>
    <row r="60" spans="1:11" s="233" customFormat="1" ht="28.5" x14ac:dyDescent="0.2">
      <c r="A60" s="352" t="s">
        <v>889</v>
      </c>
      <c r="B60" s="250" t="s">
        <v>599</v>
      </c>
      <c r="C60" s="352" t="s">
        <v>341</v>
      </c>
      <c r="D60" s="354" t="s">
        <v>919</v>
      </c>
      <c r="E60" s="348" t="s">
        <v>920</v>
      </c>
      <c r="F60" s="354" t="s">
        <v>930</v>
      </c>
      <c r="G60" s="347"/>
      <c r="H60" s="347"/>
      <c r="I60" s="347"/>
      <c r="J60" s="355">
        <v>15600</v>
      </c>
      <c r="K60" s="216" t="s">
        <v>373</v>
      </c>
    </row>
    <row r="61" spans="1:11" s="233" customFormat="1" ht="28.5" x14ac:dyDescent="0.2">
      <c r="A61" s="352" t="s">
        <v>890</v>
      </c>
      <c r="B61" s="250" t="s">
        <v>599</v>
      </c>
      <c r="C61" s="352" t="s">
        <v>341</v>
      </c>
      <c r="D61" s="353" t="s">
        <v>925</v>
      </c>
      <c r="E61" s="348" t="s">
        <v>248</v>
      </c>
      <c r="F61" s="358" t="s">
        <v>269</v>
      </c>
      <c r="G61" s="347"/>
      <c r="H61" s="347"/>
      <c r="I61" s="347"/>
      <c r="J61" s="355">
        <v>12000</v>
      </c>
      <c r="K61" s="216" t="s">
        <v>373</v>
      </c>
    </row>
    <row r="62" spans="1:11" s="233" customFormat="1" ht="28.5" x14ac:dyDescent="0.2">
      <c r="A62" s="352" t="s">
        <v>890</v>
      </c>
      <c r="B62" s="250" t="s">
        <v>599</v>
      </c>
      <c r="C62" s="352" t="s">
        <v>341</v>
      </c>
      <c r="D62" s="353" t="s">
        <v>916</v>
      </c>
      <c r="E62" s="348" t="s">
        <v>919</v>
      </c>
      <c r="F62" s="354" t="s">
        <v>103</v>
      </c>
      <c r="G62" s="347"/>
      <c r="H62" s="347"/>
      <c r="I62" s="347"/>
      <c r="J62" s="355">
        <v>60000</v>
      </c>
      <c r="K62" s="216" t="s">
        <v>373</v>
      </c>
    </row>
    <row r="63" spans="1:11" s="233" customFormat="1" ht="28.5" x14ac:dyDescent="0.2">
      <c r="A63" s="352" t="s">
        <v>369</v>
      </c>
      <c r="B63" s="250" t="s">
        <v>599</v>
      </c>
      <c r="C63" s="352" t="s">
        <v>341</v>
      </c>
      <c r="D63" s="353" t="s">
        <v>245</v>
      </c>
      <c r="E63" s="348" t="s">
        <v>236</v>
      </c>
      <c r="F63" s="354" t="s">
        <v>268</v>
      </c>
      <c r="G63" s="347"/>
      <c r="H63" s="347"/>
      <c r="I63" s="347"/>
      <c r="J63" s="355">
        <v>18000</v>
      </c>
      <c r="K63" s="216" t="s">
        <v>373</v>
      </c>
    </row>
    <row r="64" spans="1:11" s="233" customFormat="1" ht="28.5" x14ac:dyDescent="0.2">
      <c r="A64" s="352" t="s">
        <v>369</v>
      </c>
      <c r="B64" s="250" t="s">
        <v>599</v>
      </c>
      <c r="C64" s="352" t="s">
        <v>341</v>
      </c>
      <c r="D64" s="353" t="s">
        <v>255</v>
      </c>
      <c r="E64" s="348" t="s">
        <v>256</v>
      </c>
      <c r="F64" s="354" t="s">
        <v>269</v>
      </c>
      <c r="G64" s="347"/>
      <c r="H64" s="347"/>
      <c r="I64" s="347"/>
      <c r="J64" s="355">
        <v>12000</v>
      </c>
      <c r="K64" s="216" t="s">
        <v>373</v>
      </c>
    </row>
    <row r="65" spans="1:11" s="233" customFormat="1" ht="28.5" x14ac:dyDescent="0.2">
      <c r="A65" s="352" t="s">
        <v>369</v>
      </c>
      <c r="B65" s="250" t="s">
        <v>599</v>
      </c>
      <c r="C65" s="352" t="s">
        <v>341</v>
      </c>
      <c r="D65" s="353" t="s">
        <v>243</v>
      </c>
      <c r="E65" s="348" t="s">
        <v>234</v>
      </c>
      <c r="F65" s="354" t="s">
        <v>271</v>
      </c>
      <c r="G65" s="347"/>
      <c r="H65" s="347"/>
      <c r="I65" s="347"/>
      <c r="J65" s="355">
        <v>72000</v>
      </c>
      <c r="K65" s="216" t="s">
        <v>373</v>
      </c>
    </row>
    <row r="66" spans="1:11" s="233" customFormat="1" ht="28.5" x14ac:dyDescent="0.2">
      <c r="A66" s="359" t="s">
        <v>891</v>
      </c>
      <c r="B66" s="250" t="s">
        <v>599</v>
      </c>
      <c r="C66" s="352" t="s">
        <v>341</v>
      </c>
      <c r="D66" s="353" t="s">
        <v>926</v>
      </c>
      <c r="E66" s="348" t="s">
        <v>921</v>
      </c>
      <c r="F66" s="354" t="s">
        <v>272</v>
      </c>
      <c r="G66" s="347"/>
      <c r="H66" s="347"/>
      <c r="I66" s="347"/>
      <c r="J66" s="355">
        <v>42000</v>
      </c>
      <c r="K66" s="216" t="s">
        <v>373</v>
      </c>
    </row>
    <row r="67" spans="1:11" s="233" customFormat="1" ht="28.5" x14ac:dyDescent="0.2">
      <c r="A67" s="360" t="s">
        <v>892</v>
      </c>
      <c r="B67" s="250" t="s">
        <v>599</v>
      </c>
      <c r="C67" s="360" t="s">
        <v>341</v>
      </c>
      <c r="D67" s="361" t="s">
        <v>908</v>
      </c>
      <c r="E67" s="361" t="s">
        <v>908</v>
      </c>
      <c r="F67" s="362" t="s">
        <v>54</v>
      </c>
      <c r="G67" s="347"/>
      <c r="H67" s="347"/>
      <c r="I67" s="347"/>
      <c r="J67" s="355">
        <v>24000</v>
      </c>
      <c r="K67" s="216" t="s">
        <v>373</v>
      </c>
    </row>
    <row r="68" spans="1:11" s="233" customFormat="1" ht="28.5" x14ac:dyDescent="0.2">
      <c r="A68" s="352" t="s">
        <v>893</v>
      </c>
      <c r="B68" s="250" t="s">
        <v>599</v>
      </c>
      <c r="C68" s="352" t="s">
        <v>341</v>
      </c>
      <c r="D68" s="354" t="s">
        <v>923</v>
      </c>
      <c r="E68" s="348" t="s">
        <v>917</v>
      </c>
      <c r="F68" s="354" t="s">
        <v>223</v>
      </c>
      <c r="G68" s="347"/>
      <c r="H68" s="347"/>
      <c r="I68" s="347"/>
      <c r="J68" s="355">
        <v>21000</v>
      </c>
      <c r="K68" s="216" t="s">
        <v>373</v>
      </c>
    </row>
    <row r="69" spans="1:11" s="233" customFormat="1" ht="28.5" customHeight="1" x14ac:dyDescent="0.2">
      <c r="A69" s="352" t="s">
        <v>133</v>
      </c>
      <c r="B69" s="250" t="s">
        <v>599</v>
      </c>
      <c r="C69" s="352" t="s">
        <v>341</v>
      </c>
      <c r="D69" s="353" t="s">
        <v>249</v>
      </c>
      <c r="E69" s="348" t="s">
        <v>918</v>
      </c>
      <c r="F69" s="354" t="s">
        <v>931</v>
      </c>
      <c r="G69" s="347"/>
      <c r="H69" s="347"/>
      <c r="I69" s="347"/>
      <c r="J69" s="355">
        <v>108000</v>
      </c>
      <c r="K69" s="216" t="s">
        <v>373</v>
      </c>
    </row>
    <row r="70" spans="1:11" s="233" customFormat="1" ht="28.5" customHeight="1" x14ac:dyDescent="0.2">
      <c r="A70" s="359" t="s">
        <v>894</v>
      </c>
      <c r="B70" s="250" t="s">
        <v>599</v>
      </c>
      <c r="C70" s="352" t="s">
        <v>341</v>
      </c>
      <c r="D70" s="357" t="s">
        <v>914</v>
      </c>
      <c r="E70" s="357" t="s">
        <v>914</v>
      </c>
      <c r="F70" s="354" t="s">
        <v>273</v>
      </c>
      <c r="G70" s="347"/>
      <c r="H70" s="347"/>
      <c r="I70" s="347"/>
      <c r="J70" s="355">
        <v>15000</v>
      </c>
      <c r="K70" s="342" t="s">
        <v>373</v>
      </c>
    </row>
    <row r="71" spans="1:11" s="233" customFormat="1" ht="28.5" customHeight="1" x14ac:dyDescent="0.2">
      <c r="A71" s="352" t="s">
        <v>895</v>
      </c>
      <c r="B71" s="250" t="s">
        <v>599</v>
      </c>
      <c r="C71" s="352" t="s">
        <v>341</v>
      </c>
      <c r="D71" s="353" t="s">
        <v>250</v>
      </c>
      <c r="E71" s="348" t="s">
        <v>916</v>
      </c>
      <c r="F71" s="354" t="s">
        <v>270</v>
      </c>
      <c r="G71" s="347"/>
      <c r="H71" s="347"/>
      <c r="I71" s="347"/>
      <c r="J71" s="355">
        <v>36000</v>
      </c>
      <c r="K71" s="342" t="s">
        <v>373</v>
      </c>
    </row>
    <row r="72" spans="1:11" s="233" customFormat="1" ht="28.5" customHeight="1" x14ac:dyDescent="0.2">
      <c r="A72" s="352" t="s">
        <v>896</v>
      </c>
      <c r="B72" s="250" t="s">
        <v>599</v>
      </c>
      <c r="C72" s="352" t="s">
        <v>341</v>
      </c>
      <c r="D72" s="363" t="s">
        <v>909</v>
      </c>
      <c r="E72" s="363" t="s">
        <v>909</v>
      </c>
      <c r="F72" s="354" t="s">
        <v>230</v>
      </c>
      <c r="G72" s="347"/>
      <c r="H72" s="347"/>
      <c r="I72" s="347"/>
      <c r="J72" s="355">
        <v>30000</v>
      </c>
      <c r="K72" s="342" t="s">
        <v>373</v>
      </c>
    </row>
    <row r="73" spans="1:11" s="233" customFormat="1" ht="28.5" customHeight="1" x14ac:dyDescent="0.2">
      <c r="A73" s="352" t="s">
        <v>442</v>
      </c>
      <c r="B73" s="250" t="s">
        <v>599</v>
      </c>
      <c r="C73" s="352" t="s">
        <v>675</v>
      </c>
      <c r="D73" s="354" t="s">
        <v>921</v>
      </c>
      <c r="E73" s="348" t="s">
        <v>241</v>
      </c>
      <c r="F73" s="354" t="s">
        <v>228</v>
      </c>
      <c r="G73" s="347"/>
      <c r="H73" s="347"/>
      <c r="I73" s="347"/>
      <c r="J73" s="355">
        <v>69000</v>
      </c>
      <c r="K73" s="342" t="s">
        <v>373</v>
      </c>
    </row>
    <row r="74" spans="1:11" s="233" customFormat="1" ht="28.5" customHeight="1" x14ac:dyDescent="0.2">
      <c r="A74" s="352" t="s">
        <v>895</v>
      </c>
      <c r="B74" s="250" t="s">
        <v>599</v>
      </c>
      <c r="C74" s="352" t="s">
        <v>341</v>
      </c>
      <c r="D74" s="353" t="s">
        <v>234</v>
      </c>
      <c r="E74" s="348" t="s">
        <v>240</v>
      </c>
      <c r="F74" s="354" t="s">
        <v>269</v>
      </c>
      <c r="G74" s="347"/>
      <c r="H74" s="347"/>
      <c r="I74" s="347"/>
      <c r="J74" s="355">
        <v>12000</v>
      </c>
      <c r="K74" s="342" t="s">
        <v>373</v>
      </c>
    </row>
    <row r="75" spans="1:11" s="233" customFormat="1" ht="28.5" customHeight="1" x14ac:dyDescent="0.2">
      <c r="A75" s="352" t="s">
        <v>897</v>
      </c>
      <c r="B75" s="250" t="s">
        <v>599</v>
      </c>
      <c r="C75" s="352" t="s">
        <v>341</v>
      </c>
      <c r="D75" s="353" t="s">
        <v>916</v>
      </c>
      <c r="E75" s="348" t="s">
        <v>253</v>
      </c>
      <c r="F75" s="354" t="s">
        <v>269</v>
      </c>
      <c r="G75" s="347"/>
      <c r="H75" s="347"/>
      <c r="I75" s="347"/>
      <c r="J75" s="355">
        <v>12000</v>
      </c>
      <c r="K75" s="342" t="s">
        <v>373</v>
      </c>
    </row>
    <row r="76" spans="1:11" s="233" customFormat="1" ht="28.5" customHeight="1" x14ac:dyDescent="0.2">
      <c r="A76" s="364" t="s">
        <v>898</v>
      </c>
      <c r="B76" s="250" t="s">
        <v>599</v>
      </c>
      <c r="C76" s="364" t="s">
        <v>341</v>
      </c>
      <c r="D76" s="362" t="s">
        <v>252</v>
      </c>
      <c r="E76" s="348" t="s">
        <v>232</v>
      </c>
      <c r="F76" s="362" t="s">
        <v>269</v>
      </c>
      <c r="G76" s="347"/>
      <c r="H76" s="347"/>
      <c r="I76" s="347"/>
      <c r="J76" s="355">
        <v>12000</v>
      </c>
      <c r="K76" s="342" t="s">
        <v>373</v>
      </c>
    </row>
    <row r="77" spans="1:11" s="233" customFormat="1" ht="28.5" customHeight="1" x14ac:dyDescent="0.2">
      <c r="A77" s="359" t="s">
        <v>465</v>
      </c>
      <c r="B77" s="250" t="s">
        <v>599</v>
      </c>
      <c r="C77" s="352" t="s">
        <v>341</v>
      </c>
      <c r="D77" s="354" t="s">
        <v>910</v>
      </c>
      <c r="E77" s="354" t="s">
        <v>910</v>
      </c>
      <c r="F77" s="354" t="s">
        <v>932</v>
      </c>
      <c r="G77" s="347"/>
      <c r="H77" s="347"/>
      <c r="I77" s="347"/>
      <c r="J77" s="355">
        <v>35400</v>
      </c>
      <c r="K77" s="342" t="s">
        <v>373</v>
      </c>
    </row>
    <row r="78" spans="1:11" s="233" customFormat="1" ht="28.5" customHeight="1" x14ac:dyDescent="0.2">
      <c r="A78" s="352" t="s">
        <v>899</v>
      </c>
      <c r="B78" s="250" t="s">
        <v>599</v>
      </c>
      <c r="C78" s="352" t="s">
        <v>907</v>
      </c>
      <c r="D78" s="353" t="s">
        <v>911</v>
      </c>
      <c r="E78" s="353" t="s">
        <v>911</v>
      </c>
      <c r="F78" s="354" t="s">
        <v>269</v>
      </c>
      <c r="G78" s="347"/>
      <c r="H78" s="347"/>
      <c r="I78" s="347"/>
      <c r="J78" s="355">
        <v>12000</v>
      </c>
      <c r="K78" s="342" t="s">
        <v>373</v>
      </c>
    </row>
    <row r="79" spans="1:11" s="233" customFormat="1" ht="28.5" customHeight="1" x14ac:dyDescent="0.2">
      <c r="A79" s="352" t="s">
        <v>900</v>
      </c>
      <c r="B79" s="250" t="s">
        <v>599</v>
      </c>
      <c r="C79" s="352" t="s">
        <v>907</v>
      </c>
      <c r="D79" s="357" t="s">
        <v>252</v>
      </c>
      <c r="E79" s="348" t="s">
        <v>245</v>
      </c>
      <c r="F79" s="354" t="s">
        <v>54</v>
      </c>
      <c r="G79" s="347"/>
      <c r="H79" s="347"/>
      <c r="I79" s="347"/>
      <c r="J79" s="355">
        <v>24000</v>
      </c>
      <c r="K79" s="342" t="s">
        <v>373</v>
      </c>
    </row>
    <row r="80" spans="1:11" s="233" customFormat="1" ht="28.5" customHeight="1" x14ac:dyDescent="0.2">
      <c r="A80" s="352" t="s">
        <v>900</v>
      </c>
      <c r="B80" s="250" t="s">
        <v>599</v>
      </c>
      <c r="C80" s="352" t="s">
        <v>907</v>
      </c>
      <c r="D80" s="353" t="s">
        <v>920</v>
      </c>
      <c r="E80" s="348" t="s">
        <v>235</v>
      </c>
      <c r="F80" s="354" t="s">
        <v>268</v>
      </c>
      <c r="G80" s="347"/>
      <c r="H80" s="347"/>
      <c r="I80" s="347"/>
      <c r="J80" s="355">
        <v>18000</v>
      </c>
      <c r="K80" s="342" t="s">
        <v>373</v>
      </c>
    </row>
    <row r="81" spans="1:11" s="233" customFormat="1" ht="28.5" customHeight="1" x14ac:dyDescent="0.2">
      <c r="A81" s="352" t="s">
        <v>901</v>
      </c>
      <c r="B81" s="250" t="s">
        <v>599</v>
      </c>
      <c r="C81" s="352" t="s">
        <v>341</v>
      </c>
      <c r="D81" s="354" t="s">
        <v>227</v>
      </c>
      <c r="E81" s="348" t="s">
        <v>232</v>
      </c>
      <c r="F81" s="354" t="s">
        <v>268</v>
      </c>
      <c r="G81" s="347"/>
      <c r="H81" s="347"/>
      <c r="I81" s="347"/>
      <c r="J81" s="355">
        <v>18000</v>
      </c>
      <c r="K81" s="216" t="s">
        <v>373</v>
      </c>
    </row>
    <row r="82" spans="1:11" s="233" customFormat="1" ht="28.5" customHeight="1" x14ac:dyDescent="0.2">
      <c r="A82" s="352" t="s">
        <v>902</v>
      </c>
      <c r="B82" s="250" t="s">
        <v>599</v>
      </c>
      <c r="C82" s="352" t="s">
        <v>907</v>
      </c>
      <c r="D82" s="353" t="s">
        <v>226</v>
      </c>
      <c r="E82" s="348" t="s">
        <v>253</v>
      </c>
      <c r="F82" s="354" t="s">
        <v>54</v>
      </c>
      <c r="G82" s="347"/>
      <c r="H82" s="347"/>
      <c r="I82" s="347"/>
      <c r="J82" s="355">
        <v>24000</v>
      </c>
      <c r="K82" s="216" t="s">
        <v>373</v>
      </c>
    </row>
    <row r="83" spans="1:11" s="233" customFormat="1" ht="28.5" customHeight="1" x14ac:dyDescent="0.2">
      <c r="A83" s="352" t="s">
        <v>903</v>
      </c>
      <c r="B83" s="250" t="s">
        <v>599</v>
      </c>
      <c r="C83" s="352" t="s">
        <v>341</v>
      </c>
      <c r="D83" s="354" t="s">
        <v>227</v>
      </c>
      <c r="E83" s="348" t="s">
        <v>252</v>
      </c>
      <c r="F83" s="354" t="s">
        <v>933</v>
      </c>
      <c r="G83" s="347"/>
      <c r="H83" s="347"/>
      <c r="I83" s="347"/>
      <c r="J83" s="355">
        <v>57000</v>
      </c>
      <c r="K83" s="216" t="s">
        <v>373</v>
      </c>
    </row>
    <row r="84" spans="1:11" s="233" customFormat="1" ht="28.5" customHeight="1" x14ac:dyDescent="0.2">
      <c r="A84" s="352" t="s">
        <v>904</v>
      </c>
      <c r="B84" s="250" t="s">
        <v>599</v>
      </c>
      <c r="C84" s="352" t="s">
        <v>341</v>
      </c>
      <c r="D84" s="354" t="s">
        <v>922</v>
      </c>
      <c r="E84" s="348" t="s">
        <v>915</v>
      </c>
      <c r="F84" s="354" t="s">
        <v>268</v>
      </c>
      <c r="G84" s="347"/>
      <c r="H84" s="347"/>
      <c r="I84" s="347"/>
      <c r="J84" s="355">
        <v>18000</v>
      </c>
      <c r="K84" s="342" t="s">
        <v>373</v>
      </c>
    </row>
    <row r="85" spans="1:11" s="233" customFormat="1" ht="28.5" customHeight="1" x14ac:dyDescent="0.2">
      <c r="A85" s="352" t="s">
        <v>905</v>
      </c>
      <c r="B85" s="250" t="s">
        <v>599</v>
      </c>
      <c r="C85" s="352" t="s">
        <v>341</v>
      </c>
      <c r="D85" s="353" t="s">
        <v>233</v>
      </c>
      <c r="E85" s="348" t="s">
        <v>241</v>
      </c>
      <c r="F85" s="354" t="s">
        <v>269</v>
      </c>
      <c r="G85" s="347"/>
      <c r="H85" s="347"/>
      <c r="I85" s="347"/>
      <c r="J85" s="355">
        <v>12000</v>
      </c>
      <c r="K85" s="342" t="s">
        <v>373</v>
      </c>
    </row>
    <row r="86" spans="1:11" s="233" customFormat="1" ht="28.5" customHeight="1" x14ac:dyDescent="0.2">
      <c r="A86" s="352" t="s">
        <v>906</v>
      </c>
      <c r="B86" s="250" t="s">
        <v>599</v>
      </c>
      <c r="C86" s="352" t="s">
        <v>341</v>
      </c>
      <c r="D86" s="353" t="s">
        <v>912</v>
      </c>
      <c r="E86" s="353" t="s">
        <v>912</v>
      </c>
      <c r="F86" s="354" t="s">
        <v>269</v>
      </c>
      <c r="G86" s="347"/>
      <c r="H86" s="347"/>
      <c r="I86" s="347"/>
      <c r="J86" s="355">
        <v>12000</v>
      </c>
      <c r="K86" s="342" t="s">
        <v>373</v>
      </c>
    </row>
    <row r="87" spans="1:11" s="233" customFormat="1" ht="28.5" x14ac:dyDescent="0.2">
      <c r="A87" s="251" t="s">
        <v>603</v>
      </c>
      <c r="B87" s="250" t="s">
        <v>599</v>
      </c>
      <c r="C87" s="251" t="s">
        <v>591</v>
      </c>
      <c r="D87" s="251" t="s">
        <v>591</v>
      </c>
      <c r="E87" s="251" t="s">
        <v>591</v>
      </c>
      <c r="F87" s="216" t="s">
        <v>454</v>
      </c>
      <c r="G87" s="216"/>
      <c r="H87" s="216"/>
      <c r="I87" s="216"/>
      <c r="J87" s="219">
        <v>900000</v>
      </c>
      <c r="K87" s="216" t="s">
        <v>377</v>
      </c>
    </row>
    <row r="88" spans="1:11" s="233" customFormat="1" ht="28.5" x14ac:dyDescent="0.2">
      <c r="A88" s="251" t="s">
        <v>603</v>
      </c>
      <c r="B88" s="250" t="s">
        <v>599</v>
      </c>
      <c r="C88" s="251" t="s">
        <v>591</v>
      </c>
      <c r="D88" s="251" t="s">
        <v>591</v>
      </c>
      <c r="E88" s="251" t="s">
        <v>591</v>
      </c>
      <c r="F88" s="216" t="s">
        <v>454</v>
      </c>
      <c r="G88" s="216"/>
      <c r="H88" s="216"/>
      <c r="I88" s="216"/>
      <c r="J88" s="219">
        <v>900000</v>
      </c>
      <c r="K88" s="216" t="s">
        <v>378</v>
      </c>
    </row>
    <row r="89" spans="1:11" s="233" customFormat="1" x14ac:dyDescent="0.2">
      <c r="A89" s="251"/>
      <c r="B89" s="251"/>
      <c r="C89" s="251"/>
      <c r="D89" s="216"/>
      <c r="E89" s="216"/>
      <c r="F89" s="216"/>
      <c r="G89" s="216"/>
      <c r="H89" s="216"/>
      <c r="I89" s="216"/>
      <c r="J89" s="219"/>
      <c r="K89" s="216"/>
    </row>
    <row r="90" spans="1:11" s="232" customFormat="1" ht="18.75" x14ac:dyDescent="0.25">
      <c r="A90" s="225" t="s">
        <v>49</v>
      </c>
      <c r="B90" s="225"/>
      <c r="C90" s="225"/>
      <c r="D90" s="214"/>
      <c r="E90" s="214"/>
      <c r="F90" s="214"/>
      <c r="G90" s="214"/>
      <c r="H90" s="214"/>
      <c r="I90" s="214"/>
      <c r="J90" s="227">
        <f>SUM(J91:J97)</f>
        <v>500000</v>
      </c>
      <c r="K90" s="214"/>
    </row>
    <row r="91" spans="1:11" x14ac:dyDescent="0.2">
      <c r="A91" s="252" t="s">
        <v>927</v>
      </c>
      <c r="B91" s="252" t="s">
        <v>600</v>
      </c>
      <c r="C91" s="347" t="s">
        <v>675</v>
      </c>
      <c r="D91" s="347" t="s">
        <v>928</v>
      </c>
      <c r="E91" s="347" t="s">
        <v>233</v>
      </c>
      <c r="F91" s="348" t="s">
        <v>230</v>
      </c>
      <c r="G91" s="347"/>
      <c r="H91" s="347"/>
      <c r="I91" s="347"/>
      <c r="J91" s="219">
        <v>12500</v>
      </c>
      <c r="K91" s="216" t="s">
        <v>373</v>
      </c>
    </row>
    <row r="92" spans="1:11" x14ac:dyDescent="0.2">
      <c r="A92" s="252" t="s">
        <v>934</v>
      </c>
      <c r="B92" s="252" t="s">
        <v>600</v>
      </c>
      <c r="C92" s="347" t="s">
        <v>675</v>
      </c>
      <c r="D92" s="347" t="s">
        <v>246</v>
      </c>
      <c r="E92" s="347" t="s">
        <v>260</v>
      </c>
      <c r="F92" s="348" t="s">
        <v>942</v>
      </c>
      <c r="G92" s="347"/>
      <c r="H92" s="347"/>
      <c r="I92" s="347"/>
      <c r="J92" s="219">
        <v>35000</v>
      </c>
      <c r="K92" s="342" t="s">
        <v>373</v>
      </c>
    </row>
    <row r="93" spans="1:11" x14ac:dyDescent="0.2">
      <c r="A93" s="252" t="s">
        <v>935</v>
      </c>
      <c r="B93" s="252" t="s">
        <v>600</v>
      </c>
      <c r="C93" s="347" t="s">
        <v>341</v>
      </c>
      <c r="D93" s="347" t="s">
        <v>247</v>
      </c>
      <c r="E93" s="347" t="s">
        <v>936</v>
      </c>
      <c r="F93" s="348" t="s">
        <v>929</v>
      </c>
      <c r="G93" s="347"/>
      <c r="H93" s="347"/>
      <c r="I93" s="347"/>
      <c r="J93" s="219">
        <v>20000</v>
      </c>
      <c r="K93" s="342" t="s">
        <v>373</v>
      </c>
    </row>
    <row r="94" spans="1:11" x14ac:dyDescent="0.2">
      <c r="A94" s="252" t="s">
        <v>937</v>
      </c>
      <c r="B94" s="252" t="s">
        <v>600</v>
      </c>
      <c r="C94" s="347" t="s">
        <v>341</v>
      </c>
      <c r="D94" s="347" t="s">
        <v>488</v>
      </c>
      <c r="E94" s="347" t="s">
        <v>938</v>
      </c>
      <c r="F94" s="348" t="s">
        <v>272</v>
      </c>
      <c r="G94" s="347"/>
      <c r="H94" s="347"/>
      <c r="I94" s="347"/>
      <c r="J94" s="219">
        <v>17500</v>
      </c>
      <c r="K94" s="342" t="s">
        <v>373</v>
      </c>
    </row>
    <row r="95" spans="1:11" x14ac:dyDescent="0.2">
      <c r="A95" s="252" t="s">
        <v>939</v>
      </c>
      <c r="B95" s="252" t="s">
        <v>600</v>
      </c>
      <c r="C95" s="347" t="s">
        <v>907</v>
      </c>
      <c r="D95" s="347" t="s">
        <v>940</v>
      </c>
      <c r="E95" s="347" t="s">
        <v>941</v>
      </c>
      <c r="F95" s="348" t="s">
        <v>943</v>
      </c>
      <c r="G95" s="347"/>
      <c r="H95" s="347"/>
      <c r="I95" s="347"/>
      <c r="J95" s="219">
        <v>15000</v>
      </c>
      <c r="K95" s="342" t="s">
        <v>373</v>
      </c>
    </row>
    <row r="96" spans="1:11" x14ac:dyDescent="0.2">
      <c r="A96" s="251" t="s">
        <v>603</v>
      </c>
      <c r="B96" s="252" t="s">
        <v>600</v>
      </c>
      <c r="C96" s="251" t="s">
        <v>591</v>
      </c>
      <c r="D96" s="251" t="s">
        <v>591</v>
      </c>
      <c r="E96" s="251" t="s">
        <v>591</v>
      </c>
      <c r="F96" s="347" t="s">
        <v>460</v>
      </c>
      <c r="G96" s="347"/>
      <c r="H96" s="347"/>
      <c r="I96" s="347"/>
      <c r="J96" s="219">
        <v>200000</v>
      </c>
      <c r="K96" s="216" t="s">
        <v>377</v>
      </c>
    </row>
    <row r="97" spans="1:11" x14ac:dyDescent="0.2">
      <c r="A97" s="251" t="s">
        <v>603</v>
      </c>
      <c r="B97" s="252" t="s">
        <v>600</v>
      </c>
      <c r="C97" s="251" t="s">
        <v>591</v>
      </c>
      <c r="D97" s="251" t="s">
        <v>591</v>
      </c>
      <c r="E97" s="251" t="s">
        <v>591</v>
      </c>
      <c r="F97" s="347" t="s">
        <v>460</v>
      </c>
      <c r="G97" s="347"/>
      <c r="H97" s="347"/>
      <c r="I97" s="347"/>
      <c r="J97" s="219">
        <v>200000</v>
      </c>
      <c r="K97" s="216" t="s">
        <v>378</v>
      </c>
    </row>
    <row r="98" spans="1:11" x14ac:dyDescent="0.2">
      <c r="A98" s="251"/>
      <c r="B98" s="252"/>
      <c r="C98" s="251"/>
      <c r="D98" s="251"/>
      <c r="E98" s="251"/>
      <c r="F98" s="216"/>
      <c r="G98" s="216"/>
      <c r="H98" s="216"/>
      <c r="I98" s="216"/>
      <c r="J98" s="219"/>
      <c r="K98" s="216"/>
    </row>
    <row r="99" spans="1:11" s="228" customFormat="1" ht="18.75" x14ac:dyDescent="0.25">
      <c r="A99" s="225" t="s">
        <v>50</v>
      </c>
      <c r="B99" s="225"/>
      <c r="C99" s="225"/>
      <c r="D99" s="214"/>
      <c r="E99" s="214"/>
      <c r="F99" s="214"/>
      <c r="G99" s="214"/>
      <c r="H99" s="214"/>
      <c r="I99" s="214"/>
      <c r="J99" s="227">
        <f>SUM(J100:J106)</f>
        <v>330000</v>
      </c>
      <c r="K99" s="214"/>
    </row>
    <row r="100" spans="1:11" ht="28.5" x14ac:dyDescent="0.2">
      <c r="A100" s="251" t="s">
        <v>603</v>
      </c>
      <c r="B100" s="253" t="s">
        <v>706</v>
      </c>
      <c r="C100" s="251" t="s">
        <v>591</v>
      </c>
      <c r="D100" s="251" t="s">
        <v>591</v>
      </c>
      <c r="E100" s="251" t="s">
        <v>591</v>
      </c>
      <c r="F100" s="216" t="s">
        <v>705</v>
      </c>
      <c r="G100" s="254"/>
      <c r="H100" s="216"/>
      <c r="I100" s="216"/>
      <c r="J100" s="219">
        <v>110000</v>
      </c>
      <c r="K100" s="216" t="s">
        <v>373</v>
      </c>
    </row>
    <row r="101" spans="1:11" ht="28.5" x14ac:dyDescent="0.2">
      <c r="A101" s="251" t="s">
        <v>603</v>
      </c>
      <c r="B101" s="253" t="s">
        <v>706</v>
      </c>
      <c r="C101" s="251" t="s">
        <v>591</v>
      </c>
      <c r="D101" s="251" t="s">
        <v>591</v>
      </c>
      <c r="E101" s="251" t="s">
        <v>591</v>
      </c>
      <c r="F101" s="216" t="s">
        <v>705</v>
      </c>
      <c r="G101" s="254"/>
      <c r="H101" s="216"/>
      <c r="I101" s="216"/>
      <c r="J101" s="219">
        <v>110000</v>
      </c>
      <c r="K101" s="216" t="s">
        <v>377</v>
      </c>
    </row>
    <row r="102" spans="1:11" ht="28.5" x14ac:dyDescent="0.2">
      <c r="A102" s="251" t="s">
        <v>603</v>
      </c>
      <c r="B102" s="253" t="s">
        <v>706</v>
      </c>
      <c r="C102" s="251" t="s">
        <v>591</v>
      </c>
      <c r="D102" s="251" t="s">
        <v>591</v>
      </c>
      <c r="E102" s="251" t="s">
        <v>591</v>
      </c>
      <c r="F102" s="216" t="s">
        <v>705</v>
      </c>
      <c r="G102" s="254"/>
      <c r="H102" s="216"/>
      <c r="I102" s="216"/>
      <c r="J102" s="219">
        <v>110000</v>
      </c>
      <c r="K102" s="216" t="s">
        <v>378</v>
      </c>
    </row>
    <row r="103" spans="1:11" x14ac:dyDescent="0.2">
      <c r="A103" s="216"/>
      <c r="B103" s="216"/>
      <c r="C103" s="216"/>
      <c r="D103" s="216"/>
      <c r="E103" s="216"/>
      <c r="F103" s="216"/>
      <c r="G103" s="216"/>
      <c r="H103" s="216"/>
      <c r="I103" s="216"/>
      <c r="J103" s="219"/>
      <c r="K103" s="216"/>
    </row>
    <row r="104" spans="1:11" s="228" customFormat="1" ht="18.75" x14ac:dyDescent="0.25">
      <c r="A104" s="225" t="s">
        <v>726</v>
      </c>
      <c r="B104" s="225"/>
      <c r="C104" s="225"/>
      <c r="D104" s="214"/>
      <c r="E104" s="214"/>
      <c r="F104" s="214"/>
      <c r="G104" s="214"/>
      <c r="H104" s="214"/>
      <c r="I104" s="214"/>
      <c r="J104" s="227">
        <f>SUM(J105:J108)</f>
        <v>0</v>
      </c>
      <c r="K104" s="214"/>
    </row>
    <row r="105" spans="1:11" x14ac:dyDescent="0.2">
      <c r="A105" s="216" t="s">
        <v>583</v>
      </c>
      <c r="B105" s="216" t="s">
        <v>707</v>
      </c>
      <c r="C105" s="216" t="s">
        <v>705</v>
      </c>
      <c r="D105" s="216" t="s">
        <v>705</v>
      </c>
      <c r="E105" s="216" t="s">
        <v>705</v>
      </c>
      <c r="F105" s="216" t="s">
        <v>705</v>
      </c>
      <c r="G105" s="216"/>
      <c r="H105" s="216"/>
      <c r="I105" s="216"/>
      <c r="J105" s="219">
        <v>0</v>
      </c>
      <c r="K105" s="216" t="s">
        <v>373</v>
      </c>
    </row>
    <row r="106" spans="1:11" x14ac:dyDescent="0.2">
      <c r="A106" s="216" t="s">
        <v>583</v>
      </c>
      <c r="B106" s="216" t="s">
        <v>707</v>
      </c>
      <c r="C106" s="216" t="s">
        <v>705</v>
      </c>
      <c r="D106" s="216" t="s">
        <v>705</v>
      </c>
      <c r="E106" s="216" t="s">
        <v>705</v>
      </c>
      <c r="F106" s="216" t="s">
        <v>705</v>
      </c>
      <c r="G106" s="216"/>
      <c r="H106" s="216"/>
      <c r="I106" s="216"/>
      <c r="J106" s="219">
        <v>0</v>
      </c>
      <c r="K106" s="216" t="s">
        <v>377</v>
      </c>
    </row>
    <row r="107" spans="1:11" x14ac:dyDescent="0.2">
      <c r="A107" s="216" t="s">
        <v>583</v>
      </c>
      <c r="B107" s="216" t="s">
        <v>707</v>
      </c>
      <c r="C107" s="216" t="s">
        <v>705</v>
      </c>
      <c r="D107" s="216" t="s">
        <v>705</v>
      </c>
      <c r="E107" s="216" t="s">
        <v>705</v>
      </c>
      <c r="F107" s="216" t="s">
        <v>705</v>
      </c>
      <c r="G107" s="216"/>
      <c r="H107" s="216"/>
      <c r="I107" s="216"/>
      <c r="J107" s="219">
        <v>0</v>
      </c>
      <c r="K107" s="216" t="s">
        <v>378</v>
      </c>
    </row>
    <row r="108" spans="1:11" x14ac:dyDescent="0.2">
      <c r="A108" s="216"/>
      <c r="B108" s="216"/>
      <c r="C108" s="216"/>
      <c r="D108" s="216"/>
      <c r="E108" s="216"/>
      <c r="F108" s="216"/>
      <c r="G108" s="216"/>
      <c r="H108" s="216"/>
      <c r="I108" s="216"/>
      <c r="J108" s="219"/>
      <c r="K108" s="216"/>
    </row>
    <row r="109" spans="1:11" s="268" customFormat="1" ht="46.5" customHeight="1" x14ac:dyDescent="0.35">
      <c r="A109" s="266" t="s">
        <v>15</v>
      </c>
      <c r="B109" s="266"/>
      <c r="C109" s="266"/>
      <c r="D109" s="266"/>
      <c r="E109" s="266"/>
      <c r="F109" s="266"/>
      <c r="G109" s="266"/>
      <c r="H109" s="266"/>
      <c r="I109" s="266"/>
      <c r="J109" s="267">
        <f>J110</f>
        <v>1115000</v>
      </c>
      <c r="K109" s="266"/>
    </row>
    <row r="110" spans="1:11" s="228" customFormat="1" ht="37.5" x14ac:dyDescent="0.25">
      <c r="A110" s="225" t="s">
        <v>708</v>
      </c>
      <c r="B110" s="225"/>
      <c r="C110" s="225"/>
      <c r="D110" s="214"/>
      <c r="E110" s="214"/>
      <c r="F110" s="214"/>
      <c r="G110" s="214"/>
      <c r="H110" s="214"/>
      <c r="I110" s="214"/>
      <c r="J110" s="227">
        <f>SUM(J111:J119)</f>
        <v>1115000</v>
      </c>
      <c r="K110" s="214"/>
    </row>
    <row r="111" spans="1:11" ht="28.5" x14ac:dyDescent="0.2">
      <c r="A111" s="216" t="s">
        <v>715</v>
      </c>
      <c r="B111" s="237" t="s">
        <v>601</v>
      </c>
      <c r="C111" s="237" t="s">
        <v>591</v>
      </c>
      <c r="D111" s="673" t="s">
        <v>592</v>
      </c>
      <c r="E111" s="674"/>
      <c r="F111" s="216" t="s">
        <v>705</v>
      </c>
      <c r="G111" s="216"/>
      <c r="H111" s="216"/>
      <c r="I111" s="216"/>
      <c r="J111" s="219">
        <v>120000</v>
      </c>
      <c r="K111" s="216" t="s">
        <v>373</v>
      </c>
    </row>
    <row r="112" spans="1:11" x14ac:dyDescent="0.2">
      <c r="A112" s="216" t="s">
        <v>716</v>
      </c>
      <c r="B112" s="237" t="s">
        <v>602</v>
      </c>
      <c r="C112" s="237" t="s">
        <v>584</v>
      </c>
      <c r="D112" s="673" t="s">
        <v>659</v>
      </c>
      <c r="E112" s="674"/>
      <c r="F112" s="216" t="s">
        <v>705</v>
      </c>
      <c r="G112" s="216"/>
      <c r="H112" s="216"/>
      <c r="I112" s="216"/>
      <c r="J112" s="219">
        <v>80000</v>
      </c>
      <c r="K112" s="216" t="s">
        <v>373</v>
      </c>
    </row>
    <row r="113" spans="1:11" x14ac:dyDescent="0.2">
      <c r="A113" s="216" t="s">
        <v>660</v>
      </c>
      <c r="B113" s="237" t="s">
        <v>602</v>
      </c>
      <c r="C113" s="237" t="s">
        <v>585</v>
      </c>
      <c r="D113" s="673" t="s">
        <v>661</v>
      </c>
      <c r="E113" s="674"/>
      <c r="F113" s="216" t="s">
        <v>705</v>
      </c>
      <c r="G113" s="216"/>
      <c r="H113" s="216"/>
      <c r="I113" s="216"/>
      <c r="J113" s="219">
        <v>40000</v>
      </c>
      <c r="K113" s="216" t="s">
        <v>373</v>
      </c>
    </row>
    <row r="114" spans="1:11" x14ac:dyDescent="0.2">
      <c r="A114" s="216" t="s">
        <v>662</v>
      </c>
      <c r="B114" s="237" t="s">
        <v>602</v>
      </c>
      <c r="C114" s="237" t="s">
        <v>586</v>
      </c>
      <c r="D114" s="673" t="s">
        <v>663</v>
      </c>
      <c r="E114" s="674"/>
      <c r="F114" s="216" t="s">
        <v>705</v>
      </c>
      <c r="G114" s="216"/>
      <c r="H114" s="216"/>
      <c r="I114" s="216"/>
      <c r="J114" s="219">
        <v>25000</v>
      </c>
      <c r="K114" s="216" t="s">
        <v>373</v>
      </c>
    </row>
    <row r="115" spans="1:11" x14ac:dyDescent="0.2">
      <c r="A115" s="216" t="s">
        <v>664</v>
      </c>
      <c r="B115" s="237" t="s">
        <v>602</v>
      </c>
      <c r="C115" s="237" t="s">
        <v>587</v>
      </c>
      <c r="D115" s="673" t="s">
        <v>665</v>
      </c>
      <c r="E115" s="674"/>
      <c r="F115" s="216" t="s">
        <v>705</v>
      </c>
      <c r="G115" s="216"/>
      <c r="H115" s="216"/>
      <c r="I115" s="216"/>
      <c r="J115" s="219">
        <v>100000</v>
      </c>
      <c r="K115" s="216" t="s">
        <v>373</v>
      </c>
    </row>
    <row r="116" spans="1:11" x14ac:dyDescent="0.2">
      <c r="A116" s="238" t="s">
        <v>666</v>
      </c>
      <c r="B116" s="237" t="s">
        <v>602</v>
      </c>
      <c r="C116" s="238" t="s">
        <v>589</v>
      </c>
      <c r="D116" s="673" t="s">
        <v>667</v>
      </c>
      <c r="E116" s="674"/>
      <c r="F116" s="216" t="s">
        <v>705</v>
      </c>
      <c r="G116" s="216"/>
      <c r="H116" s="216"/>
      <c r="I116" s="216"/>
      <c r="J116" s="219">
        <v>250000</v>
      </c>
      <c r="K116" s="216" t="s">
        <v>377</v>
      </c>
    </row>
    <row r="117" spans="1:11" x14ac:dyDescent="0.2">
      <c r="A117" s="216" t="s">
        <v>668</v>
      </c>
      <c r="B117" s="237" t="s">
        <v>602</v>
      </c>
      <c r="C117" s="237" t="s">
        <v>590</v>
      </c>
      <c r="D117" s="673" t="s">
        <v>669</v>
      </c>
      <c r="E117" s="674"/>
      <c r="F117" s="216" t="s">
        <v>705</v>
      </c>
      <c r="G117" s="216"/>
      <c r="H117" s="216"/>
      <c r="I117" s="216"/>
      <c r="J117" s="219">
        <v>150000</v>
      </c>
      <c r="K117" s="216" t="s">
        <v>377</v>
      </c>
    </row>
    <row r="118" spans="1:11" ht="28.5" x14ac:dyDescent="0.2">
      <c r="A118" s="216" t="s">
        <v>715</v>
      </c>
      <c r="B118" s="237" t="s">
        <v>601</v>
      </c>
      <c r="C118" s="237" t="s">
        <v>591</v>
      </c>
      <c r="D118" s="673" t="s">
        <v>592</v>
      </c>
      <c r="E118" s="674"/>
      <c r="F118" s="216" t="s">
        <v>705</v>
      </c>
      <c r="G118" s="216"/>
      <c r="H118" s="216"/>
      <c r="I118" s="216"/>
      <c r="J118" s="219">
        <v>100000</v>
      </c>
      <c r="K118" s="216" t="s">
        <v>378</v>
      </c>
    </row>
    <row r="119" spans="1:11" x14ac:dyDescent="0.2">
      <c r="A119" s="216" t="s">
        <v>593</v>
      </c>
      <c r="B119" s="237" t="s">
        <v>603</v>
      </c>
      <c r="C119" s="237" t="s">
        <v>591</v>
      </c>
      <c r="D119" s="673" t="s">
        <v>592</v>
      </c>
      <c r="E119" s="674"/>
      <c r="F119" s="216" t="s">
        <v>705</v>
      </c>
      <c r="G119" s="216"/>
      <c r="H119" s="216"/>
      <c r="I119" s="216"/>
      <c r="J119" s="219">
        <v>250000</v>
      </c>
      <c r="K119" s="216" t="s">
        <v>378</v>
      </c>
    </row>
    <row r="120" spans="1:11" x14ac:dyDescent="0.2">
      <c r="A120" s="216"/>
      <c r="B120" s="237"/>
      <c r="C120" s="237"/>
      <c r="D120" s="216"/>
      <c r="E120" s="239"/>
      <c r="F120" s="216"/>
      <c r="G120" s="216"/>
      <c r="H120" s="216"/>
      <c r="I120" s="216"/>
      <c r="J120" s="219"/>
      <c r="K120" s="216"/>
    </row>
    <row r="121" spans="1:11" s="236" customFormat="1" ht="46.5" x14ac:dyDescent="0.2">
      <c r="A121" s="266" t="s">
        <v>709</v>
      </c>
      <c r="B121" s="234"/>
      <c r="C121" s="234"/>
      <c r="D121" s="234"/>
      <c r="E121" s="234"/>
      <c r="F121" s="234"/>
      <c r="G121" s="234"/>
      <c r="H121" s="234"/>
      <c r="I121" s="234"/>
      <c r="J121" s="235">
        <f>J122</f>
        <v>900000</v>
      </c>
      <c r="K121" s="234"/>
    </row>
    <row r="122" spans="1:11" s="228" customFormat="1" ht="18.75" x14ac:dyDescent="0.25">
      <c r="A122" s="225" t="s">
        <v>710</v>
      </c>
      <c r="B122" s="240"/>
      <c r="C122" s="240"/>
      <c r="D122" s="675"/>
      <c r="E122" s="676"/>
      <c r="F122" s="214"/>
      <c r="G122" s="214"/>
      <c r="H122" s="214"/>
      <c r="I122" s="214"/>
      <c r="J122" s="227">
        <f>SUM(J123:J125)</f>
        <v>900000</v>
      </c>
      <c r="K122" s="214"/>
    </row>
    <row r="123" spans="1:11" ht="28.5" x14ac:dyDescent="0.2">
      <c r="A123" s="216" t="s">
        <v>432</v>
      </c>
      <c r="B123" s="237" t="s">
        <v>603</v>
      </c>
      <c r="C123" s="237" t="s">
        <v>591</v>
      </c>
      <c r="D123" s="673" t="s">
        <v>592</v>
      </c>
      <c r="E123" s="674"/>
      <c r="F123" s="216" t="s">
        <v>705</v>
      </c>
      <c r="G123" s="216"/>
      <c r="H123" s="216"/>
      <c r="I123" s="216"/>
      <c r="J123" s="219">
        <v>300000</v>
      </c>
      <c r="K123" s="216" t="s">
        <v>373</v>
      </c>
    </row>
    <row r="124" spans="1:11" ht="28.5" x14ac:dyDescent="0.2">
      <c r="A124" s="216" t="s">
        <v>432</v>
      </c>
      <c r="B124" s="237" t="s">
        <v>603</v>
      </c>
      <c r="C124" s="237" t="s">
        <v>591</v>
      </c>
      <c r="D124" s="673" t="s">
        <v>592</v>
      </c>
      <c r="E124" s="674"/>
      <c r="F124" s="216" t="s">
        <v>705</v>
      </c>
      <c r="G124" s="216"/>
      <c r="H124" s="216"/>
      <c r="I124" s="216"/>
      <c r="J124" s="219">
        <v>300000</v>
      </c>
      <c r="K124" s="216" t="s">
        <v>373</v>
      </c>
    </row>
    <row r="125" spans="1:11" ht="28.5" x14ac:dyDescent="0.2">
      <c r="A125" s="216" t="s">
        <v>432</v>
      </c>
      <c r="B125" s="237" t="s">
        <v>603</v>
      </c>
      <c r="C125" s="237" t="s">
        <v>591</v>
      </c>
      <c r="D125" s="673" t="s">
        <v>592</v>
      </c>
      <c r="E125" s="674"/>
      <c r="F125" s="216" t="s">
        <v>705</v>
      </c>
      <c r="G125" s="216"/>
      <c r="H125" s="216"/>
      <c r="I125" s="216"/>
      <c r="J125" s="219">
        <v>300000</v>
      </c>
      <c r="K125" s="216" t="s">
        <v>373</v>
      </c>
    </row>
    <row r="126" spans="1:11" x14ac:dyDescent="0.2">
      <c r="A126" s="216"/>
      <c r="B126" s="237"/>
      <c r="C126" s="237"/>
      <c r="D126" s="237"/>
      <c r="E126" s="241"/>
      <c r="F126" s="216"/>
      <c r="G126" s="216"/>
      <c r="H126" s="216"/>
      <c r="I126" s="216"/>
      <c r="J126" s="219"/>
      <c r="K126" s="216"/>
    </row>
    <row r="127" spans="1:11" s="236" customFormat="1" ht="46.5" customHeight="1" x14ac:dyDescent="0.2">
      <c r="A127" s="266" t="s">
        <v>11</v>
      </c>
      <c r="B127" s="234"/>
      <c r="C127" s="234"/>
      <c r="D127" s="234"/>
      <c r="E127" s="234"/>
      <c r="F127" s="234"/>
      <c r="G127" s="234"/>
      <c r="H127" s="234"/>
      <c r="I127" s="234"/>
      <c r="J127" s="235">
        <f>SUM(J128,J133,J138)</f>
        <v>750000</v>
      </c>
      <c r="K127" s="234"/>
    </row>
    <row r="128" spans="1:11" s="242" customFormat="1" ht="18.75" x14ac:dyDescent="0.2">
      <c r="A128" s="215" t="s">
        <v>17</v>
      </c>
      <c r="B128" s="227"/>
      <c r="C128" s="227"/>
      <c r="D128" s="227"/>
      <c r="E128" s="227"/>
      <c r="F128" s="227"/>
      <c r="G128" s="223"/>
      <c r="H128" s="223"/>
      <c r="I128" s="223"/>
      <c r="J128" s="227">
        <f>SUM(J129:J132)</f>
        <v>300000</v>
      </c>
      <c r="K128" s="227"/>
    </row>
    <row r="129" spans="1:11" s="242" customFormat="1" x14ac:dyDescent="0.2">
      <c r="A129" s="223" t="s">
        <v>727</v>
      </c>
      <c r="B129" s="237" t="s">
        <v>603</v>
      </c>
      <c r="C129" s="237" t="s">
        <v>591</v>
      </c>
      <c r="D129" s="673" t="s">
        <v>592</v>
      </c>
      <c r="E129" s="674"/>
      <c r="F129" s="216" t="s">
        <v>705</v>
      </c>
      <c r="G129" s="223"/>
      <c r="H129" s="223"/>
      <c r="I129" s="223"/>
      <c r="J129" s="224">
        <v>100000</v>
      </c>
      <c r="K129" s="223" t="s">
        <v>373</v>
      </c>
    </row>
    <row r="130" spans="1:11" s="242" customFormat="1" x14ac:dyDescent="0.2">
      <c r="A130" s="223" t="s">
        <v>727</v>
      </c>
      <c r="B130" s="237" t="s">
        <v>603</v>
      </c>
      <c r="C130" s="237" t="s">
        <v>591</v>
      </c>
      <c r="D130" s="673" t="s">
        <v>592</v>
      </c>
      <c r="E130" s="674"/>
      <c r="F130" s="216" t="s">
        <v>705</v>
      </c>
      <c r="G130" s="223"/>
      <c r="H130" s="223"/>
      <c r="I130" s="223"/>
      <c r="J130" s="224">
        <v>100000</v>
      </c>
      <c r="K130" s="223" t="s">
        <v>377</v>
      </c>
    </row>
    <row r="131" spans="1:11" s="242" customFormat="1" x14ac:dyDescent="0.2">
      <c r="A131" s="223" t="s">
        <v>727</v>
      </c>
      <c r="B131" s="237" t="s">
        <v>603</v>
      </c>
      <c r="C131" s="237" t="s">
        <v>591</v>
      </c>
      <c r="D131" s="673" t="s">
        <v>592</v>
      </c>
      <c r="E131" s="674"/>
      <c r="F131" s="216" t="s">
        <v>705</v>
      </c>
      <c r="G131" s="223"/>
      <c r="H131" s="223"/>
      <c r="I131" s="223"/>
      <c r="J131" s="224">
        <v>100000</v>
      </c>
      <c r="K131" s="223" t="s">
        <v>378</v>
      </c>
    </row>
    <row r="132" spans="1:11" s="242" customFormat="1" x14ac:dyDescent="0.2">
      <c r="A132" s="223"/>
      <c r="B132" s="223"/>
      <c r="C132" s="223"/>
      <c r="D132" s="223"/>
      <c r="E132" s="223"/>
      <c r="F132" s="223"/>
      <c r="G132" s="223"/>
      <c r="H132" s="223"/>
      <c r="I132" s="223"/>
      <c r="J132" s="224"/>
      <c r="K132" s="223"/>
    </row>
    <row r="133" spans="1:11" s="228" customFormat="1" ht="37.5" x14ac:dyDescent="0.25">
      <c r="A133" s="225" t="s">
        <v>531</v>
      </c>
      <c r="B133" s="226"/>
      <c r="C133" s="226"/>
      <c r="D133" s="226"/>
      <c r="E133" s="226"/>
      <c r="F133" s="226"/>
      <c r="G133" s="259"/>
      <c r="H133" s="259"/>
      <c r="I133" s="259"/>
      <c r="J133" s="227">
        <f>SUM(J134:J137)</f>
        <v>150000</v>
      </c>
      <c r="K133" s="226"/>
    </row>
    <row r="134" spans="1:11" ht="15" customHeight="1" x14ac:dyDescent="0.2">
      <c r="A134" s="683" t="s">
        <v>711</v>
      </c>
      <c r="B134" s="683"/>
      <c r="C134" s="216"/>
      <c r="D134" s="216"/>
      <c r="E134" s="216"/>
      <c r="F134" s="260"/>
      <c r="G134" s="260"/>
      <c r="H134" s="260"/>
      <c r="I134" s="260"/>
      <c r="J134" s="264">
        <v>50000</v>
      </c>
      <c r="K134" s="223" t="s">
        <v>373</v>
      </c>
    </row>
    <row r="135" spans="1:11" x14ac:dyDescent="0.2">
      <c r="A135" s="683" t="s">
        <v>711</v>
      </c>
      <c r="B135" s="683"/>
      <c r="C135" s="216"/>
      <c r="D135" s="216"/>
      <c r="E135" s="216"/>
      <c r="F135" s="260"/>
      <c r="G135" s="260"/>
      <c r="H135" s="260"/>
      <c r="I135" s="260"/>
      <c r="J135" s="264">
        <v>50000</v>
      </c>
      <c r="K135" s="223" t="s">
        <v>377</v>
      </c>
    </row>
    <row r="136" spans="1:11" x14ac:dyDescent="0.2">
      <c r="A136" s="683" t="s">
        <v>711</v>
      </c>
      <c r="B136" s="683"/>
      <c r="C136" s="216"/>
      <c r="D136" s="216"/>
      <c r="E136" s="216"/>
      <c r="F136" s="260"/>
      <c r="G136" s="260"/>
      <c r="H136" s="260"/>
      <c r="I136" s="260"/>
      <c r="J136" s="264">
        <v>50000</v>
      </c>
      <c r="K136" s="223" t="s">
        <v>378</v>
      </c>
    </row>
    <row r="137" spans="1:11" ht="18" x14ac:dyDescent="0.2">
      <c r="A137" s="220"/>
      <c r="B137" s="245"/>
      <c r="C137" s="216"/>
      <c r="D137" s="216"/>
      <c r="E137" s="216"/>
      <c r="F137" s="260"/>
      <c r="G137" s="260"/>
      <c r="H137" s="260"/>
      <c r="I137" s="260"/>
      <c r="J137" s="264"/>
      <c r="K137" s="262"/>
    </row>
    <row r="138" spans="1:11" s="228" customFormat="1" ht="37.5" x14ac:dyDescent="0.3">
      <c r="A138" s="246" t="s">
        <v>532</v>
      </c>
      <c r="B138" s="247"/>
      <c r="C138" s="247"/>
      <c r="D138" s="247"/>
      <c r="E138" s="247"/>
      <c r="F138" s="226"/>
      <c r="G138" s="259"/>
      <c r="H138" s="259"/>
      <c r="I138" s="259"/>
      <c r="J138" s="227">
        <f>SUM(J139:J142)</f>
        <v>300000</v>
      </c>
      <c r="K138" s="226"/>
    </row>
    <row r="139" spans="1:11" s="212" customFormat="1" ht="15" customHeight="1" x14ac:dyDescent="0.2">
      <c r="A139" s="683" t="s">
        <v>717</v>
      </c>
      <c r="B139" s="683"/>
      <c r="C139" s="249"/>
      <c r="D139" s="249"/>
      <c r="E139" s="249"/>
      <c r="F139" s="263"/>
      <c r="G139" s="263"/>
      <c r="H139" s="263"/>
      <c r="I139" s="263"/>
      <c r="J139" s="265">
        <v>100000</v>
      </c>
      <c r="K139" s="223" t="s">
        <v>373</v>
      </c>
    </row>
    <row r="140" spans="1:11" s="212" customFormat="1" x14ac:dyDescent="0.2">
      <c r="A140" s="683" t="s">
        <v>717</v>
      </c>
      <c r="B140" s="683"/>
      <c r="C140" s="249"/>
      <c r="D140" s="249"/>
      <c r="E140" s="249"/>
      <c r="F140" s="263"/>
      <c r="G140" s="263"/>
      <c r="H140" s="263"/>
      <c r="I140" s="263"/>
      <c r="J140" s="265">
        <v>100000</v>
      </c>
      <c r="K140" s="223" t="s">
        <v>377</v>
      </c>
    </row>
    <row r="141" spans="1:11" s="212" customFormat="1" x14ac:dyDescent="0.2">
      <c r="A141" s="683" t="s">
        <v>717</v>
      </c>
      <c r="B141" s="683"/>
      <c r="C141" s="249"/>
      <c r="D141" s="249"/>
      <c r="E141" s="249"/>
      <c r="F141" s="263"/>
      <c r="G141" s="263"/>
      <c r="H141" s="263"/>
      <c r="I141" s="263"/>
      <c r="J141" s="265">
        <v>100000</v>
      </c>
      <c r="K141" s="223" t="s">
        <v>378</v>
      </c>
    </row>
    <row r="142" spans="1:11" s="212" customFormat="1" hidden="1" x14ac:dyDescent="0.2">
      <c r="A142" s="248"/>
      <c r="B142" s="249"/>
      <c r="C142" s="249"/>
      <c r="D142" s="249"/>
      <c r="E142" s="249"/>
      <c r="F142" s="263"/>
      <c r="G142" s="263"/>
      <c r="H142" s="263"/>
      <c r="I142" s="263"/>
      <c r="J142" s="265"/>
      <c r="K142" s="255"/>
    </row>
    <row r="143" spans="1:11" s="228" customFormat="1" ht="18.75" hidden="1" x14ac:dyDescent="0.3">
      <c r="A143" s="257" t="s">
        <v>533</v>
      </c>
      <c r="B143" s="258"/>
      <c r="C143" s="258"/>
      <c r="D143" s="258"/>
      <c r="E143" s="258"/>
      <c r="F143" s="226"/>
      <c r="G143" s="259"/>
      <c r="H143" s="259"/>
      <c r="I143" s="259"/>
      <c r="J143" s="227">
        <f>SUM(J144:J147)</f>
        <v>2250000</v>
      </c>
      <c r="K143" s="226"/>
    </row>
    <row r="144" spans="1:11" hidden="1" x14ac:dyDescent="0.2">
      <c r="A144" s="260" t="s">
        <v>555</v>
      </c>
      <c r="B144" s="260"/>
      <c r="C144" s="260"/>
      <c r="D144" s="260"/>
      <c r="E144" s="260"/>
      <c r="F144" s="260"/>
      <c r="G144" s="260"/>
      <c r="H144" s="260"/>
      <c r="I144" s="260"/>
      <c r="J144" s="264">
        <v>750000</v>
      </c>
      <c r="K144" s="223" t="s">
        <v>373</v>
      </c>
    </row>
    <row r="145" spans="1:11" hidden="1" x14ac:dyDescent="0.2">
      <c r="A145" s="260" t="s">
        <v>555</v>
      </c>
      <c r="B145" s="260"/>
      <c r="C145" s="260"/>
      <c r="D145" s="260"/>
      <c r="E145" s="260"/>
      <c r="F145" s="260"/>
      <c r="G145" s="260"/>
      <c r="H145" s="260"/>
      <c r="I145" s="260"/>
      <c r="J145" s="264">
        <v>750000</v>
      </c>
      <c r="K145" s="223" t="s">
        <v>377</v>
      </c>
    </row>
    <row r="146" spans="1:11" hidden="1" x14ac:dyDescent="0.2">
      <c r="A146" s="260" t="s">
        <v>555</v>
      </c>
      <c r="B146" s="260"/>
      <c r="C146" s="260"/>
      <c r="D146" s="260"/>
      <c r="E146" s="260"/>
      <c r="F146" s="260"/>
      <c r="G146" s="260"/>
      <c r="H146" s="260"/>
      <c r="I146" s="260"/>
      <c r="J146" s="264">
        <v>750000</v>
      </c>
      <c r="K146" s="223" t="s">
        <v>378</v>
      </c>
    </row>
    <row r="147" spans="1:11" hidden="1" x14ac:dyDescent="0.2">
      <c r="A147" s="260"/>
      <c r="B147" s="260"/>
      <c r="C147" s="260"/>
      <c r="D147" s="260"/>
      <c r="E147" s="260"/>
      <c r="F147" s="260"/>
      <c r="G147" s="260"/>
      <c r="H147" s="260"/>
      <c r="I147" s="260"/>
      <c r="J147" s="261"/>
      <c r="K147" s="262"/>
    </row>
  </sheetData>
  <mergeCells count="26">
    <mergeCell ref="A136:B136"/>
    <mergeCell ref="A139:B139"/>
    <mergeCell ref="A140:B140"/>
    <mergeCell ref="A141:B141"/>
    <mergeCell ref="D129:E129"/>
    <mergeCell ref="D130:E130"/>
    <mergeCell ref="D131:E131"/>
    <mergeCell ref="A134:B134"/>
    <mergeCell ref="A135:B135"/>
    <mergeCell ref="D4:E4"/>
    <mergeCell ref="D3:E3"/>
    <mergeCell ref="A1:K1"/>
    <mergeCell ref="D116:E116"/>
    <mergeCell ref="D117:E117"/>
    <mergeCell ref="A2:K2"/>
    <mergeCell ref="D112:E112"/>
    <mergeCell ref="D118:E118"/>
    <mergeCell ref="D119:E119"/>
    <mergeCell ref="D125:E125"/>
    <mergeCell ref="D111:E111"/>
    <mergeCell ref="D113:E113"/>
    <mergeCell ref="D114:E114"/>
    <mergeCell ref="D115:E115"/>
    <mergeCell ref="D123:E123"/>
    <mergeCell ref="D124:E124"/>
    <mergeCell ref="D122:E122"/>
  </mergeCells>
  <pageMargins left="0.70866141732283472" right="0.70866141732283472" top="0.74803149606299213" bottom="0.74803149606299213" header="0.31496062992125984" footer="0.31496062992125984"/>
  <pageSetup paperSize="9" scale="63" fitToHeight="0" orientation="landscape" r:id="rId1"/>
  <headerFooter>
    <oddHeader>&amp;R&amp;G</oddHeader>
    <oddFooter>&amp;R&amp;P of &amp;N</oddFooter>
  </headerFooter>
  <legacy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111"/>
  <sheetViews>
    <sheetView view="pageLayout" topLeftCell="A489" zoomScaleNormal="100" workbookViewId="0">
      <selection activeCell="A91" sqref="A91:K95"/>
    </sheetView>
  </sheetViews>
  <sheetFormatPr defaultRowHeight="14.25" x14ac:dyDescent="0.25"/>
  <cols>
    <col min="1" max="1" width="38.140625" style="333" customWidth="1"/>
    <col min="2" max="2" width="30.7109375" style="277" customWidth="1"/>
    <col min="3" max="3" width="38.140625" style="278" customWidth="1"/>
    <col min="4" max="4" width="17.42578125" style="277" customWidth="1"/>
    <col min="5" max="5" width="18.7109375" style="277" customWidth="1"/>
    <col min="6" max="6" width="20.85546875" style="277" customWidth="1"/>
    <col min="7" max="7" width="20.85546875" style="319" customWidth="1"/>
    <col min="8" max="8" width="13.5703125" style="279" bestFit="1" customWidth="1"/>
    <col min="9" max="9" width="13.5703125" style="285" bestFit="1" customWidth="1"/>
    <col min="10" max="11" width="11.7109375" style="285" customWidth="1"/>
    <col min="12" max="12" width="11.7109375" style="277" customWidth="1"/>
    <col min="13" max="13" width="12.5703125" style="285" customWidth="1"/>
    <col min="14" max="14" width="12.5703125" style="285" hidden="1" customWidth="1"/>
    <col min="15" max="15" width="11.7109375" style="285" customWidth="1"/>
    <col min="16" max="16" width="11.7109375" style="285" hidden="1" customWidth="1"/>
    <col min="17" max="18" width="11.7109375" style="285" customWidth="1"/>
    <col min="19" max="19" width="13.5703125" style="279" bestFit="1" customWidth="1"/>
    <col min="20" max="20" width="11.7109375" style="285" hidden="1" customWidth="1"/>
    <col min="21" max="16384" width="9.140625" style="277"/>
  </cols>
  <sheetData>
    <row r="1" spans="1:20" s="208" customFormat="1" ht="38.25" customHeight="1" x14ac:dyDescent="0.5">
      <c r="A1" s="681" t="s">
        <v>948</v>
      </c>
      <c r="B1" s="681"/>
      <c r="C1" s="681"/>
      <c r="D1" s="681"/>
      <c r="E1" s="681"/>
      <c r="F1" s="681"/>
      <c r="G1" s="681"/>
      <c r="H1" s="681"/>
      <c r="I1" s="681"/>
      <c r="J1" s="681"/>
      <c r="K1" s="681"/>
      <c r="L1" s="681"/>
      <c r="M1" s="681"/>
      <c r="N1" s="681"/>
      <c r="O1" s="681"/>
      <c r="P1" s="681"/>
      <c r="Q1" s="681"/>
      <c r="R1" s="681"/>
      <c r="S1" s="681"/>
    </row>
    <row r="2" spans="1:20" s="208" customFormat="1" ht="27.75" customHeight="1" x14ac:dyDescent="0.35">
      <c r="A2" s="682" t="s">
        <v>949</v>
      </c>
      <c r="B2" s="682"/>
      <c r="C2" s="682"/>
      <c r="D2" s="682"/>
      <c r="E2" s="682"/>
      <c r="F2" s="682"/>
      <c r="G2" s="682"/>
      <c r="H2" s="682"/>
      <c r="I2" s="682"/>
      <c r="J2" s="682"/>
      <c r="K2" s="682"/>
      <c r="L2" s="682"/>
      <c r="M2" s="682"/>
      <c r="N2" s="682"/>
      <c r="O2" s="682"/>
      <c r="P2" s="682"/>
      <c r="Q2" s="682"/>
      <c r="R2" s="682"/>
      <c r="S2" s="682"/>
    </row>
    <row r="3" spans="1:20" s="274" customFormat="1" ht="19.5" customHeight="1" x14ac:dyDescent="0.25">
      <c r="A3" s="687" t="s">
        <v>850</v>
      </c>
      <c r="B3" s="694" t="s">
        <v>594</v>
      </c>
      <c r="C3" s="694" t="s">
        <v>607</v>
      </c>
      <c r="D3" s="700" t="s">
        <v>25</v>
      </c>
      <c r="E3" s="701"/>
      <c r="F3" s="694" t="s">
        <v>445</v>
      </c>
      <c r="G3" s="690" t="s">
        <v>950</v>
      </c>
      <c r="H3" s="686"/>
      <c r="I3" s="686"/>
      <c r="J3" s="686"/>
      <c r="K3" s="686"/>
      <c r="L3" s="686"/>
      <c r="M3" s="686"/>
      <c r="N3" s="686"/>
      <c r="O3" s="686"/>
      <c r="P3" s="686"/>
      <c r="Q3" s="686"/>
      <c r="R3" s="686"/>
      <c r="S3" s="686"/>
      <c r="T3" s="686"/>
    </row>
    <row r="4" spans="1:20" s="278" customFormat="1" ht="57" x14ac:dyDescent="0.25">
      <c r="A4" s="688"/>
      <c r="B4" s="694"/>
      <c r="C4" s="694"/>
      <c r="D4" s="702"/>
      <c r="E4" s="703"/>
      <c r="F4" s="694"/>
      <c r="G4" s="691"/>
      <c r="H4" s="275" t="s">
        <v>1</v>
      </c>
      <c r="I4" s="275" t="s">
        <v>2</v>
      </c>
      <c r="J4" s="275" t="s">
        <v>732</v>
      </c>
      <c r="K4" s="276" t="s">
        <v>733</v>
      </c>
      <c r="L4" s="276" t="s">
        <v>734</v>
      </c>
      <c r="M4" s="276" t="s">
        <v>735</v>
      </c>
      <c r="N4" s="276" t="s">
        <v>887</v>
      </c>
      <c r="O4" s="275" t="s">
        <v>736</v>
      </c>
      <c r="P4" s="276" t="s">
        <v>737</v>
      </c>
      <c r="Q4" s="275" t="s">
        <v>5</v>
      </c>
      <c r="R4" s="276" t="s">
        <v>6</v>
      </c>
      <c r="S4" s="276" t="s">
        <v>738</v>
      </c>
      <c r="T4" s="276" t="s">
        <v>739</v>
      </c>
    </row>
    <row r="5" spans="1:20" s="278" customFormat="1" ht="20.25" x14ac:dyDescent="0.25">
      <c r="A5" s="689"/>
      <c r="B5" s="694"/>
      <c r="C5" s="694"/>
      <c r="D5" s="209" t="s">
        <v>20</v>
      </c>
      <c r="E5" s="209" t="s">
        <v>21</v>
      </c>
      <c r="F5" s="694"/>
      <c r="G5" s="365">
        <f>SUM(H5,I5,J5,K5,L5,M5,O5,Q5,R5,S5)</f>
        <v>8200483</v>
      </c>
      <c r="H5" s="290">
        <f t="shared" ref="H5:T5" si="0">SUM(H8:H104)</f>
        <v>3091000</v>
      </c>
      <c r="I5" s="290">
        <f>SUM(I8:I104)</f>
        <v>2371483</v>
      </c>
      <c r="J5" s="290">
        <f t="shared" si="0"/>
        <v>800000</v>
      </c>
      <c r="K5" s="290">
        <f t="shared" si="0"/>
        <v>60000</v>
      </c>
      <c r="L5" s="290">
        <f t="shared" si="0"/>
        <v>593000</v>
      </c>
      <c r="M5" s="290">
        <f t="shared" si="0"/>
        <v>225000</v>
      </c>
      <c r="N5" s="290">
        <f t="shared" si="0"/>
        <v>175000</v>
      </c>
      <c r="O5" s="290">
        <f t="shared" si="0"/>
        <v>220000</v>
      </c>
      <c r="P5" s="290">
        <f t="shared" si="0"/>
        <v>851000</v>
      </c>
      <c r="Q5" s="290">
        <f t="shared" si="0"/>
        <v>350000</v>
      </c>
      <c r="R5" s="290">
        <f t="shared" si="0"/>
        <v>240000</v>
      </c>
      <c r="S5" s="290">
        <f t="shared" si="0"/>
        <v>250000</v>
      </c>
      <c r="T5" s="290">
        <f t="shared" si="0"/>
        <v>540000</v>
      </c>
    </row>
    <row r="6" spans="1:20" s="306" customFormat="1" ht="23.25" x14ac:dyDescent="0.35">
      <c r="A6" s="309" t="s">
        <v>9</v>
      </c>
      <c r="B6" s="305"/>
      <c r="C6" s="305"/>
      <c r="D6" s="305"/>
      <c r="E6" s="305"/>
      <c r="F6" s="305"/>
      <c r="G6" s="318">
        <f>SUM(G7,G10,G12,G18,G34,G37,G42,G72,G74,G77)</f>
        <v>7190483</v>
      </c>
      <c r="H6" s="304"/>
      <c r="I6" s="304"/>
      <c r="J6" s="304"/>
      <c r="K6" s="304"/>
      <c r="L6" s="304"/>
      <c r="M6" s="304"/>
      <c r="N6" s="304"/>
      <c r="O6" s="304"/>
      <c r="P6" s="304"/>
      <c r="Q6" s="304"/>
      <c r="R6" s="304"/>
      <c r="S6" s="304"/>
      <c r="T6" s="304"/>
    </row>
    <row r="7" spans="1:20" s="324" customFormat="1" ht="15.75" x14ac:dyDescent="0.25">
      <c r="A7" s="315" t="s">
        <v>740</v>
      </c>
      <c r="B7" s="307"/>
      <c r="C7" s="315"/>
      <c r="D7" s="307"/>
      <c r="E7" s="307"/>
      <c r="F7" s="307"/>
      <c r="G7" s="322">
        <f>SUM(G8:G9)</f>
        <v>1250000</v>
      </c>
      <c r="H7" s="323"/>
      <c r="I7" s="323"/>
      <c r="J7" s="323"/>
      <c r="K7" s="323"/>
      <c r="L7" s="323"/>
      <c r="M7" s="323"/>
      <c r="N7" s="323"/>
      <c r="O7" s="323"/>
      <c r="P7" s="323"/>
      <c r="Q7" s="323"/>
      <c r="R7" s="323"/>
      <c r="S7" s="323"/>
      <c r="T7" s="323"/>
    </row>
    <row r="8" spans="1:20" ht="60" customHeight="1" x14ac:dyDescent="0.25">
      <c r="A8" s="216" t="s">
        <v>26</v>
      </c>
      <c r="B8" s="255" t="s">
        <v>743</v>
      </c>
      <c r="C8" s="255" t="s">
        <v>610</v>
      </c>
      <c r="D8" s="262" t="s">
        <v>741</v>
      </c>
      <c r="E8" s="262" t="s">
        <v>742</v>
      </c>
      <c r="F8" s="262" t="s">
        <v>829</v>
      </c>
      <c r="G8" s="317">
        <f>SUM(H8:T8)</f>
        <v>750000</v>
      </c>
      <c r="H8" s="291"/>
      <c r="I8" s="291"/>
      <c r="J8" s="291">
        <v>400000</v>
      </c>
      <c r="K8" s="291"/>
      <c r="L8" s="292"/>
      <c r="M8" s="292"/>
      <c r="N8" s="292"/>
      <c r="O8" s="291"/>
      <c r="P8" s="291"/>
      <c r="Q8" s="291">
        <v>350000</v>
      </c>
      <c r="R8" s="292"/>
      <c r="S8" s="292"/>
      <c r="T8" s="291"/>
    </row>
    <row r="9" spans="1:20" ht="28.5" x14ac:dyDescent="0.25">
      <c r="A9" s="216" t="s">
        <v>744</v>
      </c>
      <c r="B9" s="255" t="s">
        <v>745</v>
      </c>
      <c r="C9" s="255" t="s">
        <v>805</v>
      </c>
      <c r="D9" s="293" t="s">
        <v>39</v>
      </c>
      <c r="E9" s="293" t="s">
        <v>40</v>
      </c>
      <c r="F9" s="293" t="s">
        <v>41</v>
      </c>
      <c r="G9" s="317">
        <f>SUM(H9:T9)</f>
        <v>500000</v>
      </c>
      <c r="H9" s="292"/>
      <c r="I9" s="292">
        <v>320000</v>
      </c>
      <c r="J9" s="292">
        <v>180000</v>
      </c>
      <c r="K9" s="292"/>
      <c r="L9" s="294"/>
      <c r="M9" s="294"/>
      <c r="N9" s="294"/>
      <c r="O9" s="292"/>
      <c r="P9" s="292"/>
      <c r="Q9" s="292"/>
      <c r="R9" s="292"/>
      <c r="S9" s="292"/>
      <c r="T9" s="292"/>
    </row>
    <row r="10" spans="1:20" s="327" customFormat="1" ht="15.75" x14ac:dyDescent="0.25">
      <c r="A10" s="315" t="s">
        <v>851</v>
      </c>
      <c r="B10" s="302"/>
      <c r="C10" s="315"/>
      <c r="D10" s="302"/>
      <c r="E10" s="302"/>
      <c r="F10" s="302"/>
      <c r="G10" s="325">
        <f>SUM(G11)</f>
        <v>440000</v>
      </c>
      <c r="H10" s="325"/>
      <c r="I10" s="325"/>
      <c r="J10" s="325"/>
      <c r="K10" s="325"/>
      <c r="L10" s="326"/>
      <c r="M10" s="326"/>
      <c r="N10" s="326"/>
      <c r="O10" s="325"/>
      <c r="P10" s="325"/>
      <c r="Q10" s="325"/>
      <c r="R10" s="326"/>
      <c r="S10" s="326"/>
      <c r="T10" s="325"/>
    </row>
    <row r="11" spans="1:20" ht="45" customHeight="1" x14ac:dyDescent="0.25">
      <c r="A11" s="216" t="s">
        <v>746</v>
      </c>
      <c r="B11" s="255" t="s">
        <v>534</v>
      </c>
      <c r="C11" s="255" t="s">
        <v>808</v>
      </c>
      <c r="D11" s="293" t="s">
        <v>747</v>
      </c>
      <c r="E11" s="293" t="s">
        <v>748</v>
      </c>
      <c r="F11" s="293" t="s">
        <v>35</v>
      </c>
      <c r="G11" s="317">
        <f>SUM(H11:T11)</f>
        <v>440000</v>
      </c>
      <c r="H11" s="291"/>
      <c r="I11" s="291"/>
      <c r="J11" s="291">
        <v>220000</v>
      </c>
      <c r="K11" s="291"/>
      <c r="L11" s="292"/>
      <c r="M11" s="292"/>
      <c r="N11" s="292"/>
      <c r="O11" s="291">
        <v>220000</v>
      </c>
      <c r="P11" s="291"/>
      <c r="Q11" s="291"/>
      <c r="R11" s="292"/>
      <c r="S11" s="292"/>
      <c r="T11" s="291"/>
    </row>
    <row r="12" spans="1:20" s="327" customFormat="1" ht="15.75" x14ac:dyDescent="0.25">
      <c r="A12" s="302" t="s">
        <v>749</v>
      </c>
      <c r="B12" s="307"/>
      <c r="C12" s="302"/>
      <c r="D12" s="307"/>
      <c r="E12" s="307"/>
      <c r="F12" s="307"/>
      <c r="G12" s="325">
        <f>SUM(G13:G17)</f>
        <v>1356000</v>
      </c>
      <c r="H12" s="307"/>
      <c r="I12" s="307"/>
      <c r="J12" s="307"/>
      <c r="K12" s="307"/>
      <c r="L12" s="307"/>
      <c r="M12" s="307"/>
      <c r="N12" s="307"/>
      <c r="O12" s="307"/>
      <c r="P12" s="307"/>
      <c r="Q12" s="307"/>
      <c r="R12" s="307"/>
      <c r="S12" s="307"/>
      <c r="T12" s="307"/>
    </row>
    <row r="13" spans="1:20" ht="42.75" x14ac:dyDescent="0.25">
      <c r="A13" s="216" t="s">
        <v>149</v>
      </c>
      <c r="B13" s="255" t="s">
        <v>751</v>
      </c>
      <c r="C13" s="255" t="s">
        <v>341</v>
      </c>
      <c r="D13" s="262" t="s">
        <v>750</v>
      </c>
      <c r="E13" s="262" t="s">
        <v>53</v>
      </c>
      <c r="F13" s="262" t="s">
        <v>54</v>
      </c>
      <c r="G13" s="317">
        <f>SUM(H13:T13)</f>
        <v>200000</v>
      </c>
      <c r="H13" s="294">
        <v>50000</v>
      </c>
      <c r="I13" s="294">
        <v>150000</v>
      </c>
      <c r="J13" s="294"/>
      <c r="K13" s="294"/>
      <c r="L13" s="294"/>
      <c r="M13" s="294"/>
      <c r="N13" s="294"/>
      <c r="O13" s="294"/>
      <c r="P13" s="294"/>
      <c r="Q13" s="294"/>
      <c r="R13" s="294"/>
      <c r="S13" s="294"/>
      <c r="T13" s="294"/>
    </row>
    <row r="14" spans="1:20" ht="28.5" x14ac:dyDescent="0.25">
      <c r="A14" s="216" t="s">
        <v>51</v>
      </c>
      <c r="B14" s="255" t="s">
        <v>754</v>
      </c>
      <c r="C14" s="255" t="s">
        <v>804</v>
      </c>
      <c r="D14" s="262" t="s">
        <v>752</v>
      </c>
      <c r="E14" s="262" t="s">
        <v>753</v>
      </c>
      <c r="F14" s="262" t="s">
        <v>108</v>
      </c>
      <c r="G14" s="317">
        <f>SUM(H14:T14)</f>
        <v>150000</v>
      </c>
      <c r="H14" s="294"/>
      <c r="I14" s="294">
        <v>150000</v>
      </c>
      <c r="J14" s="294"/>
      <c r="K14" s="294"/>
      <c r="L14" s="294"/>
      <c r="M14" s="294"/>
      <c r="N14" s="294"/>
      <c r="O14" s="294"/>
      <c r="P14" s="294"/>
      <c r="Q14" s="294"/>
      <c r="R14" s="294"/>
      <c r="S14" s="294"/>
      <c r="T14" s="294"/>
    </row>
    <row r="15" spans="1:20" x14ac:dyDescent="0.25">
      <c r="A15" s="216" t="s">
        <v>755</v>
      </c>
      <c r="B15" s="256" t="s">
        <v>754</v>
      </c>
      <c r="C15" s="255" t="s">
        <v>341</v>
      </c>
      <c r="D15" s="262" t="s">
        <v>621</v>
      </c>
      <c r="E15" s="262" t="s">
        <v>624</v>
      </c>
      <c r="F15" s="262" t="s">
        <v>108</v>
      </c>
      <c r="G15" s="317">
        <f>SUM(H15:T15)</f>
        <v>500000</v>
      </c>
      <c r="H15" s="294"/>
      <c r="I15" s="294">
        <v>500000</v>
      </c>
      <c r="J15" s="294"/>
      <c r="K15" s="294"/>
      <c r="L15" s="294"/>
      <c r="M15" s="294"/>
      <c r="N15" s="294"/>
      <c r="O15" s="294"/>
      <c r="P15" s="294"/>
      <c r="Q15" s="294"/>
      <c r="R15" s="294"/>
      <c r="S15" s="294"/>
      <c r="T15" s="294"/>
    </row>
    <row r="16" spans="1:20" ht="30" customHeight="1" x14ac:dyDescent="0.25">
      <c r="A16" s="216" t="s">
        <v>806</v>
      </c>
      <c r="B16" s="255" t="s">
        <v>754</v>
      </c>
      <c r="C16" s="255" t="s">
        <v>341</v>
      </c>
      <c r="D16" s="262" t="s">
        <v>633</v>
      </c>
      <c r="E16" s="262" t="s">
        <v>633</v>
      </c>
      <c r="F16" s="262" t="s">
        <v>828</v>
      </c>
      <c r="G16" s="317">
        <f>SUM(H16:T16)</f>
        <v>150000</v>
      </c>
      <c r="H16" s="294">
        <v>150000</v>
      </c>
      <c r="I16" s="294"/>
      <c r="J16" s="294"/>
      <c r="K16" s="294"/>
      <c r="L16" s="294"/>
      <c r="M16" s="294"/>
      <c r="N16" s="294"/>
      <c r="O16" s="294"/>
      <c r="P16" s="294"/>
      <c r="Q16" s="294"/>
      <c r="R16" s="294"/>
      <c r="S16" s="294"/>
      <c r="T16" s="294"/>
    </row>
    <row r="17" spans="1:20" s="278" customFormat="1" ht="45" customHeight="1" x14ac:dyDescent="0.25">
      <c r="A17" s="216" t="s">
        <v>807</v>
      </c>
      <c r="B17" s="255" t="s">
        <v>823</v>
      </c>
      <c r="C17" s="255" t="s">
        <v>675</v>
      </c>
      <c r="D17" s="255" t="s">
        <v>625</v>
      </c>
      <c r="E17" s="255" t="s">
        <v>756</v>
      </c>
      <c r="F17" s="255" t="s">
        <v>371</v>
      </c>
      <c r="G17" s="317">
        <f>SUM(H17:T17)</f>
        <v>356000</v>
      </c>
      <c r="H17" s="294">
        <v>356000</v>
      </c>
      <c r="I17" s="294"/>
      <c r="J17" s="294"/>
      <c r="K17" s="294"/>
      <c r="L17" s="294"/>
      <c r="M17" s="294"/>
      <c r="N17" s="294"/>
      <c r="O17" s="294"/>
      <c r="P17" s="294"/>
      <c r="Q17" s="294"/>
      <c r="R17" s="294"/>
      <c r="S17" s="294"/>
      <c r="T17" s="294"/>
    </row>
    <row r="18" spans="1:20" s="327" customFormat="1" ht="15.75" x14ac:dyDescent="0.25">
      <c r="A18" s="302" t="s">
        <v>822</v>
      </c>
      <c r="B18" s="307"/>
      <c r="C18" s="302"/>
      <c r="D18" s="307"/>
      <c r="E18" s="307"/>
      <c r="F18" s="307"/>
      <c r="G18" s="325">
        <f>SUM(G19:G33)</f>
        <v>1734483</v>
      </c>
      <c r="H18" s="315"/>
      <c r="I18" s="307"/>
      <c r="J18" s="307"/>
      <c r="K18" s="307"/>
      <c r="L18" s="307"/>
      <c r="M18" s="307"/>
      <c r="N18" s="307"/>
      <c r="O18" s="307"/>
      <c r="P18" s="307"/>
      <c r="Q18" s="307"/>
      <c r="R18" s="307"/>
      <c r="S18" s="307"/>
      <c r="T18" s="307"/>
    </row>
    <row r="19" spans="1:20" ht="28.5" x14ac:dyDescent="0.25">
      <c r="A19" s="216" t="s">
        <v>820</v>
      </c>
      <c r="B19" s="255" t="s">
        <v>758</v>
      </c>
      <c r="C19" s="255" t="s">
        <v>608</v>
      </c>
      <c r="D19" s="262" t="s">
        <v>757</v>
      </c>
      <c r="E19" s="262" t="s">
        <v>821</v>
      </c>
      <c r="F19" s="262" t="s">
        <v>103</v>
      </c>
      <c r="G19" s="317">
        <f t="shared" ref="G19:G33" si="1">SUM(H19:T19)</f>
        <v>80000</v>
      </c>
      <c r="H19" s="294"/>
      <c r="I19" s="294">
        <v>80000</v>
      </c>
      <c r="J19" s="294"/>
      <c r="K19" s="294"/>
      <c r="L19" s="294"/>
      <c r="M19" s="294"/>
      <c r="N19" s="294"/>
      <c r="O19" s="294"/>
      <c r="P19" s="294"/>
      <c r="Q19" s="294"/>
      <c r="R19" s="294"/>
      <c r="S19" s="294"/>
      <c r="T19" s="294"/>
    </row>
    <row r="20" spans="1:20" ht="28.5" x14ac:dyDescent="0.25">
      <c r="A20" s="216" t="s">
        <v>51</v>
      </c>
      <c r="B20" s="262" t="s">
        <v>824</v>
      </c>
      <c r="C20" s="255" t="s">
        <v>809</v>
      </c>
      <c r="D20" s="262" t="s">
        <v>116</v>
      </c>
      <c r="E20" s="262" t="s">
        <v>759</v>
      </c>
      <c r="F20" s="262" t="s">
        <v>793</v>
      </c>
      <c r="G20" s="317">
        <f t="shared" si="1"/>
        <v>135000</v>
      </c>
      <c r="H20" s="294"/>
      <c r="I20" s="294">
        <v>135000</v>
      </c>
      <c r="J20" s="294"/>
      <c r="K20" s="294"/>
      <c r="L20" s="294"/>
      <c r="M20" s="294"/>
      <c r="N20" s="294"/>
      <c r="O20" s="294"/>
      <c r="P20" s="294"/>
      <c r="Q20" s="294"/>
      <c r="R20" s="294"/>
      <c r="S20" s="294"/>
      <c r="T20" s="294"/>
    </row>
    <row r="21" spans="1:20" ht="42.75" x14ac:dyDescent="0.25">
      <c r="A21" s="216" t="s">
        <v>819</v>
      </c>
      <c r="B21" s="262" t="s">
        <v>824</v>
      </c>
      <c r="C21" s="255" t="s">
        <v>810</v>
      </c>
      <c r="D21" s="262" t="s">
        <v>123</v>
      </c>
      <c r="E21" s="262" t="s">
        <v>760</v>
      </c>
      <c r="F21" s="262" t="s">
        <v>794</v>
      </c>
      <c r="G21" s="317">
        <f t="shared" si="1"/>
        <v>100000</v>
      </c>
      <c r="H21" s="294"/>
      <c r="I21" s="294">
        <v>100000</v>
      </c>
      <c r="J21" s="294"/>
      <c r="K21" s="294"/>
      <c r="L21" s="294"/>
      <c r="M21" s="294"/>
      <c r="N21" s="294"/>
      <c r="O21" s="294"/>
      <c r="P21" s="294"/>
      <c r="Q21" s="294"/>
      <c r="R21" s="294"/>
      <c r="S21" s="294"/>
      <c r="T21" s="294"/>
    </row>
    <row r="22" spans="1:20" s="278" customFormat="1" ht="16.5" x14ac:dyDescent="0.25">
      <c r="A22" s="216" t="s">
        <v>136</v>
      </c>
      <c r="B22" s="262" t="s">
        <v>824</v>
      </c>
      <c r="C22" s="255" t="s">
        <v>341</v>
      </c>
      <c r="D22" s="255" t="s">
        <v>132</v>
      </c>
      <c r="E22" s="255" t="s">
        <v>133</v>
      </c>
      <c r="F22" s="262" t="s">
        <v>795</v>
      </c>
      <c r="G22" s="317">
        <f t="shared" si="1"/>
        <v>300000</v>
      </c>
      <c r="H22" s="294">
        <v>65000</v>
      </c>
      <c r="I22" s="294">
        <v>235000</v>
      </c>
      <c r="J22" s="294"/>
      <c r="K22" s="294"/>
      <c r="L22" s="294"/>
      <c r="M22" s="294"/>
      <c r="N22" s="294"/>
      <c r="O22" s="294"/>
      <c r="P22" s="294"/>
      <c r="Q22" s="294"/>
      <c r="R22" s="294"/>
      <c r="S22" s="294"/>
      <c r="T22" s="294"/>
    </row>
    <row r="23" spans="1:20" ht="16.5" x14ac:dyDescent="0.25">
      <c r="A23" s="216" t="s">
        <v>818</v>
      </c>
      <c r="B23" s="262" t="s">
        <v>824</v>
      </c>
      <c r="C23" s="255" t="s">
        <v>341</v>
      </c>
      <c r="D23" s="255" t="s">
        <v>133</v>
      </c>
      <c r="E23" s="255" t="s">
        <v>145</v>
      </c>
      <c r="F23" s="262" t="s">
        <v>796</v>
      </c>
      <c r="G23" s="317">
        <f t="shared" si="1"/>
        <v>30000</v>
      </c>
      <c r="H23" s="294"/>
      <c r="I23" s="294">
        <v>30000</v>
      </c>
      <c r="J23" s="294"/>
      <c r="K23" s="294"/>
      <c r="L23" s="294"/>
      <c r="M23" s="294"/>
      <c r="N23" s="294"/>
      <c r="O23" s="294"/>
      <c r="P23" s="294"/>
      <c r="Q23" s="294"/>
      <c r="R23" s="294"/>
      <c r="S23" s="294"/>
      <c r="T23" s="294"/>
    </row>
    <row r="24" spans="1:20" ht="16.5" x14ac:dyDescent="0.25">
      <c r="A24" s="216" t="s">
        <v>761</v>
      </c>
      <c r="B24" s="262" t="s">
        <v>824</v>
      </c>
      <c r="C24" s="255" t="s">
        <v>341</v>
      </c>
      <c r="D24" s="255" t="s">
        <v>133</v>
      </c>
      <c r="E24" s="255" t="s">
        <v>195</v>
      </c>
      <c r="F24" s="262" t="s">
        <v>797</v>
      </c>
      <c r="G24" s="317">
        <f t="shared" si="1"/>
        <v>35000</v>
      </c>
      <c r="H24" s="294"/>
      <c r="I24" s="294">
        <v>35000</v>
      </c>
      <c r="J24" s="294"/>
      <c r="K24" s="294"/>
      <c r="L24" s="294"/>
      <c r="M24" s="294"/>
      <c r="N24" s="294"/>
      <c r="O24" s="294"/>
      <c r="P24" s="294"/>
      <c r="Q24" s="294"/>
      <c r="R24" s="294"/>
      <c r="S24" s="294"/>
      <c r="T24" s="294"/>
    </row>
    <row r="25" spans="1:20" ht="16.5" x14ac:dyDescent="0.25">
      <c r="A25" s="216" t="s">
        <v>106</v>
      </c>
      <c r="B25" s="262" t="s">
        <v>825</v>
      </c>
      <c r="C25" s="255" t="s">
        <v>341</v>
      </c>
      <c r="D25" s="255" t="s">
        <v>148</v>
      </c>
      <c r="E25" s="255" t="s">
        <v>149</v>
      </c>
      <c r="F25" s="262" t="s">
        <v>798</v>
      </c>
      <c r="G25" s="317">
        <f t="shared" si="1"/>
        <v>125000</v>
      </c>
      <c r="H25" s="294"/>
      <c r="I25" s="294">
        <v>125000</v>
      </c>
      <c r="J25" s="294"/>
      <c r="K25" s="294"/>
      <c r="L25" s="294"/>
      <c r="M25" s="294"/>
      <c r="N25" s="294"/>
      <c r="O25" s="294"/>
      <c r="P25" s="294"/>
      <c r="Q25" s="294"/>
      <c r="R25" s="294"/>
      <c r="S25" s="294"/>
      <c r="T25" s="294"/>
    </row>
    <row r="26" spans="1:20" ht="16.5" x14ac:dyDescent="0.25">
      <c r="A26" s="216" t="s">
        <v>817</v>
      </c>
      <c r="B26" s="262" t="s">
        <v>824</v>
      </c>
      <c r="C26" s="255" t="s">
        <v>341</v>
      </c>
      <c r="D26" s="255" t="s">
        <v>151</v>
      </c>
      <c r="E26" s="255" t="s">
        <v>133</v>
      </c>
      <c r="F26" s="262" t="s">
        <v>799</v>
      </c>
      <c r="G26" s="317">
        <f t="shared" si="1"/>
        <v>50000</v>
      </c>
      <c r="H26" s="294"/>
      <c r="I26" s="294">
        <v>50000</v>
      </c>
      <c r="J26" s="294"/>
      <c r="K26" s="294"/>
      <c r="L26" s="294"/>
      <c r="M26" s="294"/>
      <c r="N26" s="294"/>
      <c r="O26" s="294"/>
      <c r="P26" s="294"/>
      <c r="Q26" s="294"/>
      <c r="R26" s="294"/>
      <c r="S26" s="294"/>
      <c r="T26" s="294"/>
    </row>
    <row r="27" spans="1:20" ht="20.100000000000001" hidden="1" customHeight="1" x14ac:dyDescent="0.25">
      <c r="A27" s="339" t="s">
        <v>880</v>
      </c>
      <c r="B27" s="340" t="s">
        <v>824</v>
      </c>
      <c r="C27" s="341" t="s">
        <v>341</v>
      </c>
      <c r="D27" s="339" t="s">
        <v>883</v>
      </c>
      <c r="E27" s="341" t="s">
        <v>385</v>
      </c>
      <c r="F27" s="340" t="s">
        <v>884</v>
      </c>
      <c r="G27" s="317"/>
      <c r="H27" s="294"/>
      <c r="I27" s="294"/>
      <c r="J27" s="294"/>
      <c r="K27" s="294"/>
      <c r="L27" s="294"/>
      <c r="M27" s="294"/>
      <c r="N27" s="294">
        <v>55000</v>
      </c>
      <c r="O27" s="294"/>
      <c r="P27" s="294"/>
      <c r="Q27" s="294"/>
      <c r="R27" s="294"/>
      <c r="S27" s="294"/>
      <c r="T27" s="294"/>
    </row>
    <row r="28" spans="1:20" ht="20.100000000000001" hidden="1" customHeight="1" x14ac:dyDescent="0.25">
      <c r="A28" s="339" t="s">
        <v>881</v>
      </c>
      <c r="B28" s="340" t="s">
        <v>824</v>
      </c>
      <c r="C28" s="341" t="s">
        <v>341</v>
      </c>
      <c r="D28" s="339" t="s">
        <v>880</v>
      </c>
      <c r="E28" s="339" t="s">
        <v>882</v>
      </c>
      <c r="F28" s="340" t="s">
        <v>885</v>
      </c>
      <c r="G28" s="317"/>
      <c r="H28" s="294"/>
      <c r="I28" s="294"/>
      <c r="J28" s="294"/>
      <c r="K28" s="294"/>
      <c r="L28" s="294"/>
      <c r="M28" s="294"/>
      <c r="N28" s="294">
        <v>65000</v>
      </c>
      <c r="O28" s="294"/>
      <c r="P28" s="294"/>
      <c r="Q28" s="294"/>
      <c r="R28" s="294"/>
      <c r="S28" s="294"/>
      <c r="T28" s="294"/>
    </row>
    <row r="29" spans="1:20" ht="20.100000000000001" hidden="1" customHeight="1" x14ac:dyDescent="0.25">
      <c r="A29" s="339" t="s">
        <v>882</v>
      </c>
      <c r="B29" s="340" t="s">
        <v>824</v>
      </c>
      <c r="C29" s="341" t="s">
        <v>341</v>
      </c>
      <c r="D29" s="339" t="s">
        <v>880</v>
      </c>
      <c r="E29" s="339" t="s">
        <v>881</v>
      </c>
      <c r="F29" s="340" t="s">
        <v>886</v>
      </c>
      <c r="G29" s="317"/>
      <c r="H29" s="294"/>
      <c r="I29" s="294"/>
      <c r="J29" s="294"/>
      <c r="K29" s="294"/>
      <c r="L29" s="294"/>
      <c r="M29" s="294"/>
      <c r="N29" s="294">
        <v>55000</v>
      </c>
      <c r="O29" s="294"/>
      <c r="P29" s="294"/>
      <c r="Q29" s="294"/>
      <c r="R29" s="294"/>
      <c r="S29" s="294"/>
      <c r="T29" s="294"/>
    </row>
    <row r="30" spans="1:20" ht="16.5" x14ac:dyDescent="0.25">
      <c r="A30" s="216" t="s">
        <v>813</v>
      </c>
      <c r="B30" s="262" t="s">
        <v>824</v>
      </c>
      <c r="C30" s="255" t="s">
        <v>675</v>
      </c>
      <c r="D30" s="255" t="s">
        <v>156</v>
      </c>
      <c r="E30" s="255" t="s">
        <v>157</v>
      </c>
      <c r="F30" s="262" t="s">
        <v>800</v>
      </c>
      <c r="G30" s="317">
        <f t="shared" si="1"/>
        <v>61483</v>
      </c>
      <c r="H30" s="294"/>
      <c r="I30" s="294">
        <v>61483</v>
      </c>
      <c r="J30" s="294"/>
      <c r="K30" s="294"/>
      <c r="L30" s="294"/>
      <c r="M30" s="294"/>
      <c r="N30" s="294"/>
      <c r="O30" s="294"/>
      <c r="P30" s="294"/>
      <c r="Q30" s="294"/>
      <c r="R30" s="294"/>
      <c r="S30" s="294"/>
      <c r="T30" s="294"/>
    </row>
    <row r="31" spans="1:20" ht="42.75" x14ac:dyDescent="0.25">
      <c r="A31" s="216" t="s">
        <v>814</v>
      </c>
      <c r="B31" s="262" t="s">
        <v>824</v>
      </c>
      <c r="C31" s="255" t="s">
        <v>811</v>
      </c>
      <c r="D31" s="255" t="s">
        <v>827</v>
      </c>
      <c r="E31" s="255" t="s">
        <v>826</v>
      </c>
      <c r="F31" s="262" t="s">
        <v>801</v>
      </c>
      <c r="G31" s="317">
        <f t="shared" si="1"/>
        <v>153000</v>
      </c>
      <c r="H31" s="294"/>
      <c r="I31" s="294"/>
      <c r="J31" s="294"/>
      <c r="K31" s="294"/>
      <c r="L31" s="294">
        <v>153000</v>
      </c>
      <c r="M31" s="294"/>
      <c r="N31" s="294"/>
      <c r="O31" s="294"/>
      <c r="P31" s="294"/>
      <c r="Q31" s="294"/>
      <c r="R31" s="294"/>
      <c r="S31" s="294"/>
      <c r="T31" s="294"/>
    </row>
    <row r="32" spans="1:20" ht="28.5" x14ac:dyDescent="0.25">
      <c r="A32" s="216" t="s">
        <v>815</v>
      </c>
      <c r="B32" s="262" t="s">
        <v>824</v>
      </c>
      <c r="C32" s="255" t="s">
        <v>812</v>
      </c>
      <c r="D32" s="255" t="s">
        <v>830</v>
      </c>
      <c r="E32" s="255" t="s">
        <v>320</v>
      </c>
      <c r="F32" s="262" t="s">
        <v>802</v>
      </c>
      <c r="G32" s="317">
        <f t="shared" si="1"/>
        <v>440000</v>
      </c>
      <c r="H32" s="294"/>
      <c r="I32" s="294"/>
      <c r="J32" s="294"/>
      <c r="K32" s="294"/>
      <c r="L32" s="294">
        <v>440000</v>
      </c>
      <c r="M32" s="294"/>
      <c r="N32" s="294"/>
      <c r="O32" s="294"/>
      <c r="P32" s="294"/>
      <c r="Q32" s="294"/>
      <c r="R32" s="294"/>
      <c r="S32" s="294"/>
      <c r="T32" s="294"/>
    </row>
    <row r="33" spans="1:20" ht="28.5" x14ac:dyDescent="0.25">
      <c r="A33" s="216" t="s">
        <v>816</v>
      </c>
      <c r="B33" s="262" t="s">
        <v>824</v>
      </c>
      <c r="C33" s="255" t="s">
        <v>685</v>
      </c>
      <c r="D33" s="255" t="s">
        <v>326</v>
      </c>
      <c r="E33" s="255" t="s">
        <v>327</v>
      </c>
      <c r="F33" s="262" t="s">
        <v>803</v>
      </c>
      <c r="G33" s="317">
        <f t="shared" si="1"/>
        <v>225000</v>
      </c>
      <c r="H33" s="294"/>
      <c r="I33" s="294"/>
      <c r="J33" s="294"/>
      <c r="K33" s="294"/>
      <c r="L33" s="294" t="s">
        <v>317</v>
      </c>
      <c r="M33" s="294">
        <v>225000</v>
      </c>
      <c r="N33" s="294"/>
      <c r="O33" s="294"/>
      <c r="P33" s="294"/>
      <c r="Q33" s="294"/>
      <c r="R33" s="294"/>
      <c r="S33" s="294"/>
      <c r="T33" s="294"/>
    </row>
    <row r="34" spans="1:20" s="327" customFormat="1" ht="15.75" hidden="1" x14ac:dyDescent="0.25">
      <c r="A34" s="315" t="s">
        <v>762</v>
      </c>
      <c r="B34" s="307"/>
      <c r="C34" s="315"/>
      <c r="D34" s="307"/>
      <c r="E34" s="307"/>
      <c r="F34" s="307"/>
      <c r="G34" s="325"/>
      <c r="H34" s="315"/>
      <c r="I34" s="307"/>
      <c r="J34" s="307"/>
      <c r="K34" s="307"/>
      <c r="L34" s="307"/>
      <c r="M34" s="307"/>
      <c r="N34" s="307"/>
      <c r="O34" s="307"/>
      <c r="P34" s="307"/>
      <c r="Q34" s="307"/>
      <c r="R34" s="307"/>
      <c r="S34" s="307"/>
      <c r="T34" s="307"/>
    </row>
    <row r="35" spans="1:20" ht="30" hidden="1" customHeight="1" x14ac:dyDescent="0.25">
      <c r="A35" s="216" t="s">
        <v>831</v>
      </c>
      <c r="B35" s="255" t="s">
        <v>763</v>
      </c>
      <c r="C35" s="255" t="s">
        <v>341</v>
      </c>
      <c r="D35" s="698" t="s">
        <v>833</v>
      </c>
      <c r="E35" s="699"/>
      <c r="F35" s="293" t="s">
        <v>291</v>
      </c>
      <c r="G35" s="317">
        <f>SUM(H35:T35)</f>
        <v>448000</v>
      </c>
      <c r="H35" s="294"/>
      <c r="I35" s="294"/>
      <c r="J35" s="294"/>
      <c r="K35" s="294"/>
      <c r="L35" s="294"/>
      <c r="M35" s="294"/>
      <c r="N35" s="294"/>
      <c r="O35" s="294"/>
      <c r="P35" s="294">
        <v>448000</v>
      </c>
      <c r="Q35" s="294"/>
      <c r="R35" s="294"/>
      <c r="S35" s="294"/>
      <c r="T35" s="294"/>
    </row>
    <row r="36" spans="1:20" ht="45" hidden="1" customHeight="1" x14ac:dyDescent="0.25">
      <c r="A36" s="216" t="s">
        <v>832</v>
      </c>
      <c r="B36" s="255" t="s">
        <v>764</v>
      </c>
      <c r="C36" s="255" t="s">
        <v>805</v>
      </c>
      <c r="D36" s="255" t="s">
        <v>564</v>
      </c>
      <c r="E36" s="255" t="s">
        <v>565</v>
      </c>
      <c r="F36" s="293" t="s">
        <v>365</v>
      </c>
      <c r="G36" s="317">
        <f>SUM(H36:T36)</f>
        <v>403000</v>
      </c>
      <c r="H36" s="294"/>
      <c r="I36" s="294"/>
      <c r="J36" s="294"/>
      <c r="K36" s="294"/>
      <c r="L36" s="294"/>
      <c r="M36" s="294"/>
      <c r="N36" s="294"/>
      <c r="O36" s="294"/>
      <c r="P36" s="294">
        <v>403000</v>
      </c>
      <c r="Q36" s="294"/>
      <c r="R36" s="294"/>
      <c r="S36" s="294"/>
      <c r="T36" s="294"/>
    </row>
    <row r="37" spans="1:20" s="327" customFormat="1" ht="15.75" x14ac:dyDescent="0.25">
      <c r="A37" s="302" t="s">
        <v>765</v>
      </c>
      <c r="B37" s="307"/>
      <c r="C37" s="302"/>
      <c r="D37" s="307"/>
      <c r="E37" s="307"/>
      <c r="F37" s="307"/>
      <c r="G37" s="325">
        <f>SUM(G38:G41)</f>
        <v>1000000</v>
      </c>
      <c r="H37" s="315"/>
      <c r="I37" s="307"/>
      <c r="J37" s="307"/>
      <c r="K37" s="307"/>
      <c r="L37" s="307"/>
      <c r="M37" s="307"/>
      <c r="N37" s="307"/>
      <c r="O37" s="307"/>
      <c r="P37" s="307"/>
      <c r="Q37" s="307"/>
      <c r="R37" s="307"/>
      <c r="S37" s="307"/>
      <c r="T37" s="307"/>
    </row>
    <row r="38" spans="1:20" ht="28.5" x14ac:dyDescent="0.25">
      <c r="A38" s="216" t="s">
        <v>471</v>
      </c>
      <c r="B38" s="262" t="s">
        <v>766</v>
      </c>
      <c r="C38" s="349" t="s">
        <v>590</v>
      </c>
      <c r="D38" s="255" t="s">
        <v>89</v>
      </c>
      <c r="E38" s="255" t="s">
        <v>90</v>
      </c>
      <c r="F38" s="293" t="s">
        <v>91</v>
      </c>
      <c r="G38" s="317">
        <f>SUM(H38:T38)</f>
        <v>210000</v>
      </c>
      <c r="H38" s="292">
        <v>210000</v>
      </c>
      <c r="I38" s="292"/>
      <c r="J38" s="292"/>
      <c r="K38" s="292"/>
      <c r="L38" s="294"/>
      <c r="M38" s="294"/>
      <c r="N38" s="294"/>
      <c r="O38" s="292"/>
      <c r="P38" s="292"/>
      <c r="Q38" s="292"/>
      <c r="R38" s="292"/>
      <c r="S38" s="292"/>
      <c r="T38" s="292"/>
    </row>
    <row r="39" spans="1:20" ht="28.5" x14ac:dyDescent="0.25">
      <c r="A39" s="216" t="s">
        <v>92</v>
      </c>
      <c r="B39" s="262" t="s">
        <v>766</v>
      </c>
      <c r="C39" s="349" t="s">
        <v>945</v>
      </c>
      <c r="D39" s="255" t="s">
        <v>93</v>
      </c>
      <c r="E39" s="255" t="s">
        <v>94</v>
      </c>
      <c r="F39" s="293" t="s">
        <v>95</v>
      </c>
      <c r="G39" s="317">
        <f>SUM(H39:T39)</f>
        <v>180000</v>
      </c>
      <c r="H39" s="292">
        <v>180000</v>
      </c>
      <c r="I39" s="292"/>
      <c r="J39" s="292"/>
      <c r="K39" s="292"/>
      <c r="L39" s="294"/>
      <c r="M39" s="294"/>
      <c r="N39" s="294"/>
      <c r="O39" s="292"/>
      <c r="P39" s="292"/>
      <c r="Q39" s="292"/>
      <c r="R39" s="292"/>
      <c r="S39" s="292"/>
      <c r="T39" s="292"/>
    </row>
    <row r="40" spans="1:20" ht="28.5" x14ac:dyDescent="0.25">
      <c r="A40" s="216" t="s">
        <v>96</v>
      </c>
      <c r="B40" s="262" t="s">
        <v>766</v>
      </c>
      <c r="C40" s="349" t="s">
        <v>947</v>
      </c>
      <c r="D40" s="255" t="s">
        <v>97</v>
      </c>
      <c r="E40" s="349" t="s">
        <v>946</v>
      </c>
      <c r="F40" s="293" t="s">
        <v>95</v>
      </c>
      <c r="G40" s="317">
        <f>SUM(H40:T40)</f>
        <v>310000</v>
      </c>
      <c r="H40" s="292">
        <v>310000</v>
      </c>
      <c r="I40" s="292"/>
      <c r="J40" s="292"/>
      <c r="K40" s="292"/>
      <c r="L40" s="294"/>
      <c r="M40" s="294"/>
      <c r="N40" s="294"/>
      <c r="O40" s="292"/>
      <c r="P40" s="292"/>
      <c r="Q40" s="292"/>
      <c r="R40" s="292"/>
      <c r="S40" s="292"/>
      <c r="T40" s="292"/>
    </row>
    <row r="41" spans="1:20" x14ac:dyDescent="0.25">
      <c r="A41" s="216" t="s">
        <v>113</v>
      </c>
      <c r="B41" s="255" t="s">
        <v>544</v>
      </c>
      <c r="C41" s="255"/>
      <c r="D41" s="293"/>
      <c r="E41" s="293"/>
      <c r="F41" s="293"/>
      <c r="G41" s="317">
        <f>SUM(H41:T41)</f>
        <v>300000</v>
      </c>
      <c r="H41" s="292">
        <v>300000</v>
      </c>
      <c r="I41" s="292"/>
      <c r="J41" s="292"/>
      <c r="K41" s="292"/>
      <c r="L41" s="294"/>
      <c r="M41" s="294"/>
      <c r="N41" s="294"/>
      <c r="O41" s="292"/>
      <c r="P41" s="292"/>
      <c r="Q41" s="292"/>
      <c r="R41" s="292"/>
      <c r="S41" s="292"/>
      <c r="T41" s="292"/>
    </row>
    <row r="42" spans="1:20" s="327" customFormat="1" ht="15.75" x14ac:dyDescent="0.25">
      <c r="A42" s="315" t="s">
        <v>767</v>
      </c>
      <c r="B42" s="307"/>
      <c r="C42" s="315"/>
      <c r="D42" s="307"/>
      <c r="E42" s="307"/>
      <c r="F42" s="307"/>
      <c r="G42" s="325">
        <f>SUM(G43:G71)</f>
        <v>1200000</v>
      </c>
      <c r="H42" s="315"/>
      <c r="I42" s="307"/>
      <c r="J42" s="307"/>
      <c r="K42" s="307"/>
      <c r="L42" s="307"/>
      <c r="M42" s="307"/>
      <c r="N42" s="307"/>
      <c r="O42" s="307"/>
      <c r="P42" s="307"/>
      <c r="Q42" s="307"/>
      <c r="R42" s="307"/>
      <c r="S42" s="307"/>
      <c r="T42" s="307"/>
    </row>
    <row r="43" spans="1:20" ht="15" customHeight="1" x14ac:dyDescent="0.25">
      <c r="A43" s="331" t="s">
        <v>834</v>
      </c>
      <c r="B43" s="692" t="s">
        <v>769</v>
      </c>
      <c r="C43" s="295" t="s">
        <v>675</v>
      </c>
      <c r="D43" s="698" t="s">
        <v>768</v>
      </c>
      <c r="E43" s="699"/>
      <c r="F43" s="293" t="s">
        <v>223</v>
      </c>
      <c r="G43" s="317">
        <f t="shared" ref="G43:G71" si="2">SUM(H43:T43)</f>
        <v>21000</v>
      </c>
      <c r="H43" s="292">
        <v>21000</v>
      </c>
      <c r="I43" s="292"/>
      <c r="J43" s="292"/>
      <c r="K43" s="292"/>
      <c r="L43" s="294"/>
      <c r="M43" s="294"/>
      <c r="N43" s="294"/>
      <c r="O43" s="292"/>
      <c r="P43" s="292"/>
      <c r="Q43" s="292"/>
      <c r="R43" s="292"/>
      <c r="S43" s="292"/>
      <c r="T43" s="292"/>
    </row>
    <row r="44" spans="1:20" ht="28.5" x14ac:dyDescent="0.25">
      <c r="A44" s="331" t="s">
        <v>835</v>
      </c>
      <c r="B44" s="693"/>
      <c r="C44" s="295" t="s">
        <v>675</v>
      </c>
      <c r="D44" s="255" t="s">
        <v>224</v>
      </c>
      <c r="E44" s="255" t="s">
        <v>225</v>
      </c>
      <c r="F44" s="293" t="s">
        <v>228</v>
      </c>
      <c r="G44" s="317">
        <f t="shared" si="2"/>
        <v>69000</v>
      </c>
      <c r="H44" s="292">
        <v>69000</v>
      </c>
      <c r="I44" s="292"/>
      <c r="J44" s="292"/>
      <c r="K44" s="292"/>
      <c r="L44" s="294"/>
      <c r="M44" s="294"/>
      <c r="N44" s="294"/>
      <c r="O44" s="292"/>
      <c r="P44" s="292"/>
      <c r="Q44" s="292"/>
      <c r="R44" s="292"/>
      <c r="S44" s="292"/>
      <c r="T44" s="292"/>
    </row>
    <row r="45" spans="1:20" x14ac:dyDescent="0.25">
      <c r="A45" s="331" t="s">
        <v>836</v>
      </c>
      <c r="B45" s="693"/>
      <c r="C45" s="295" t="s">
        <v>610</v>
      </c>
      <c r="D45" s="255" t="s">
        <v>226</v>
      </c>
      <c r="E45" s="255" t="s">
        <v>227</v>
      </c>
      <c r="F45" s="293" t="s">
        <v>108</v>
      </c>
      <c r="G45" s="317">
        <f t="shared" si="2"/>
        <v>120000</v>
      </c>
      <c r="H45" s="292">
        <v>120000</v>
      </c>
      <c r="I45" s="292"/>
      <c r="J45" s="292"/>
      <c r="K45" s="292"/>
      <c r="L45" s="294"/>
      <c r="M45" s="294"/>
      <c r="N45" s="294"/>
      <c r="O45" s="292"/>
      <c r="P45" s="292"/>
      <c r="Q45" s="292"/>
      <c r="R45" s="292"/>
      <c r="S45" s="292"/>
      <c r="T45" s="292"/>
    </row>
    <row r="46" spans="1:20" x14ac:dyDescent="0.25">
      <c r="A46" s="331" t="s">
        <v>837</v>
      </c>
      <c r="B46" s="693"/>
      <c r="C46" s="295" t="s">
        <v>610</v>
      </c>
      <c r="D46" s="255" t="s">
        <v>232</v>
      </c>
      <c r="E46" s="255" t="s">
        <v>233</v>
      </c>
      <c r="F46" s="293" t="s">
        <v>108</v>
      </c>
      <c r="G46" s="317">
        <f t="shared" si="2"/>
        <v>120000</v>
      </c>
      <c r="H46" s="292">
        <v>120000</v>
      </c>
      <c r="I46" s="292"/>
      <c r="J46" s="292"/>
      <c r="K46" s="292"/>
      <c r="L46" s="294"/>
      <c r="M46" s="294"/>
      <c r="N46" s="294"/>
      <c r="O46" s="292"/>
      <c r="P46" s="292"/>
      <c r="Q46" s="292"/>
      <c r="R46" s="292"/>
      <c r="S46" s="292"/>
      <c r="T46" s="292"/>
    </row>
    <row r="47" spans="1:20" x14ac:dyDescent="0.25">
      <c r="A47" s="331" t="s">
        <v>837</v>
      </c>
      <c r="B47" s="693"/>
      <c r="C47" s="295" t="s">
        <v>610</v>
      </c>
      <c r="D47" s="255" t="s">
        <v>234</v>
      </c>
      <c r="E47" s="255" t="s">
        <v>235</v>
      </c>
      <c r="F47" s="293" t="s">
        <v>229</v>
      </c>
      <c r="G47" s="317">
        <f t="shared" si="2"/>
        <v>84000</v>
      </c>
      <c r="H47" s="292">
        <v>84000</v>
      </c>
      <c r="I47" s="292"/>
      <c r="J47" s="292"/>
      <c r="K47" s="292"/>
      <c r="L47" s="294"/>
      <c r="M47" s="294"/>
      <c r="N47" s="294"/>
      <c r="O47" s="292"/>
      <c r="P47" s="292"/>
      <c r="Q47" s="292"/>
      <c r="R47" s="292"/>
      <c r="S47" s="292"/>
      <c r="T47" s="292"/>
    </row>
    <row r="48" spans="1:20" x14ac:dyDescent="0.25">
      <c r="A48" s="331" t="s">
        <v>838</v>
      </c>
      <c r="B48" s="693"/>
      <c r="C48" s="295" t="s">
        <v>341</v>
      </c>
      <c r="D48" s="255" t="s">
        <v>232</v>
      </c>
      <c r="E48" s="255" t="s">
        <v>236</v>
      </c>
      <c r="F48" s="293" t="s">
        <v>230</v>
      </c>
      <c r="G48" s="317">
        <f t="shared" si="2"/>
        <v>30000</v>
      </c>
      <c r="H48" s="292">
        <v>30000</v>
      </c>
      <c r="I48" s="292"/>
      <c r="J48" s="292"/>
      <c r="K48" s="292"/>
      <c r="L48" s="294"/>
      <c r="M48" s="294"/>
      <c r="N48" s="294"/>
      <c r="O48" s="292"/>
      <c r="P48" s="292"/>
      <c r="Q48" s="292"/>
      <c r="R48" s="292"/>
      <c r="S48" s="292"/>
      <c r="T48" s="292"/>
    </row>
    <row r="49" spans="1:20" x14ac:dyDescent="0.25">
      <c r="A49" s="331" t="s">
        <v>148</v>
      </c>
      <c r="B49" s="693"/>
      <c r="C49" s="295" t="s">
        <v>341</v>
      </c>
      <c r="D49" s="255" t="s">
        <v>237</v>
      </c>
      <c r="E49" s="255" t="s">
        <v>237</v>
      </c>
      <c r="F49" s="293" t="s">
        <v>231</v>
      </c>
      <c r="G49" s="317">
        <f t="shared" si="2"/>
        <v>9000</v>
      </c>
      <c r="H49" s="292">
        <v>9000</v>
      </c>
      <c r="I49" s="292"/>
      <c r="J49" s="292"/>
      <c r="K49" s="292"/>
      <c r="L49" s="294"/>
      <c r="M49" s="294"/>
      <c r="N49" s="294"/>
      <c r="O49" s="292"/>
      <c r="P49" s="292"/>
      <c r="Q49" s="292"/>
      <c r="R49" s="292"/>
      <c r="S49" s="292"/>
      <c r="T49" s="292"/>
    </row>
    <row r="50" spans="1:20" x14ac:dyDescent="0.25">
      <c r="A50" s="331" t="s">
        <v>465</v>
      </c>
      <c r="B50" s="693"/>
      <c r="C50" s="295" t="s">
        <v>341</v>
      </c>
      <c r="D50" s="255" t="s">
        <v>238</v>
      </c>
      <c r="E50" s="255" t="s">
        <v>239</v>
      </c>
      <c r="F50" s="293" t="s">
        <v>267</v>
      </c>
      <c r="G50" s="317">
        <f t="shared" si="2"/>
        <v>96000</v>
      </c>
      <c r="H50" s="292">
        <v>96000</v>
      </c>
      <c r="I50" s="292"/>
      <c r="J50" s="292"/>
      <c r="K50" s="292"/>
      <c r="L50" s="294"/>
      <c r="M50" s="294"/>
      <c r="N50" s="294"/>
      <c r="O50" s="292"/>
      <c r="P50" s="292"/>
      <c r="Q50" s="292"/>
      <c r="R50" s="292"/>
      <c r="S50" s="292"/>
      <c r="T50" s="292"/>
    </row>
    <row r="51" spans="1:20" x14ac:dyDescent="0.25">
      <c r="A51" s="331" t="s">
        <v>465</v>
      </c>
      <c r="B51" s="693"/>
      <c r="C51" s="295" t="s">
        <v>341</v>
      </c>
      <c r="D51" s="255" t="s">
        <v>226</v>
      </c>
      <c r="E51" s="255" t="s">
        <v>240</v>
      </c>
      <c r="F51" s="293" t="s">
        <v>268</v>
      </c>
      <c r="G51" s="317">
        <f t="shared" si="2"/>
        <v>18000</v>
      </c>
      <c r="H51" s="292">
        <v>18000</v>
      </c>
      <c r="I51" s="292"/>
      <c r="J51" s="292"/>
      <c r="K51" s="292"/>
      <c r="L51" s="294"/>
      <c r="M51" s="294"/>
      <c r="N51" s="294"/>
      <c r="O51" s="292"/>
      <c r="P51" s="292"/>
      <c r="Q51" s="292"/>
      <c r="R51" s="292"/>
      <c r="S51" s="292"/>
      <c r="T51" s="292"/>
    </row>
    <row r="52" spans="1:20" x14ac:dyDescent="0.25">
      <c r="A52" s="331" t="s">
        <v>839</v>
      </c>
      <c r="B52" s="693"/>
      <c r="C52" s="295" t="s">
        <v>341</v>
      </c>
      <c r="D52" s="255" t="s">
        <v>241</v>
      </c>
      <c r="E52" s="255" t="s">
        <v>241</v>
      </c>
      <c r="F52" s="293" t="s">
        <v>269</v>
      </c>
      <c r="G52" s="317">
        <f t="shared" si="2"/>
        <v>12000</v>
      </c>
      <c r="H52" s="292">
        <v>12000</v>
      </c>
      <c r="I52" s="292"/>
      <c r="J52" s="292"/>
      <c r="K52" s="292"/>
      <c r="L52" s="294"/>
      <c r="M52" s="294"/>
      <c r="N52" s="294"/>
      <c r="O52" s="292"/>
      <c r="P52" s="292"/>
      <c r="Q52" s="292"/>
      <c r="R52" s="292"/>
      <c r="S52" s="292"/>
      <c r="T52" s="292"/>
    </row>
    <row r="53" spans="1:20" x14ac:dyDescent="0.25">
      <c r="A53" s="331" t="s">
        <v>839</v>
      </c>
      <c r="B53" s="693"/>
      <c r="C53" s="295" t="s">
        <v>341</v>
      </c>
      <c r="D53" s="255" t="s">
        <v>242</v>
      </c>
      <c r="E53" s="255" t="s">
        <v>242</v>
      </c>
      <c r="F53" s="293" t="s">
        <v>269</v>
      </c>
      <c r="G53" s="317">
        <f t="shared" si="2"/>
        <v>12000</v>
      </c>
      <c r="H53" s="292">
        <v>12000</v>
      </c>
      <c r="I53" s="292"/>
      <c r="J53" s="292"/>
      <c r="K53" s="292"/>
      <c r="L53" s="294"/>
      <c r="M53" s="294"/>
      <c r="N53" s="294"/>
      <c r="O53" s="292"/>
      <c r="P53" s="292"/>
      <c r="Q53" s="292"/>
      <c r="R53" s="292"/>
      <c r="S53" s="292"/>
      <c r="T53" s="292"/>
    </row>
    <row r="54" spans="1:20" x14ac:dyDescent="0.25">
      <c r="A54" s="331" t="s">
        <v>840</v>
      </c>
      <c r="B54" s="693"/>
      <c r="C54" s="295" t="s">
        <v>341</v>
      </c>
      <c r="D54" s="255" t="s">
        <v>243</v>
      </c>
      <c r="E54" s="255" t="s">
        <v>244</v>
      </c>
      <c r="F54" s="293" t="s">
        <v>270</v>
      </c>
      <c r="G54" s="317">
        <f t="shared" si="2"/>
        <v>36000</v>
      </c>
      <c r="H54" s="292">
        <v>36000</v>
      </c>
      <c r="I54" s="292"/>
      <c r="J54" s="292"/>
      <c r="K54" s="292"/>
      <c r="L54" s="294"/>
      <c r="M54" s="294"/>
      <c r="N54" s="294"/>
      <c r="O54" s="292"/>
      <c r="P54" s="292"/>
      <c r="Q54" s="292"/>
      <c r="R54" s="292"/>
      <c r="S54" s="292"/>
      <c r="T54" s="292"/>
    </row>
    <row r="55" spans="1:20" x14ac:dyDescent="0.25">
      <c r="A55" s="331" t="s">
        <v>841</v>
      </c>
      <c r="B55" s="693"/>
      <c r="C55" s="295" t="s">
        <v>341</v>
      </c>
      <c r="D55" s="255" t="s">
        <v>233</v>
      </c>
      <c r="E55" s="255" t="s">
        <v>241</v>
      </c>
      <c r="F55" s="293" t="s">
        <v>230</v>
      </c>
      <c r="G55" s="317">
        <f t="shared" si="2"/>
        <v>30000</v>
      </c>
      <c r="H55" s="292">
        <v>30000</v>
      </c>
      <c r="I55" s="292"/>
      <c r="J55" s="292"/>
      <c r="K55" s="292"/>
      <c r="L55" s="294"/>
      <c r="M55" s="294"/>
      <c r="N55" s="294"/>
      <c r="O55" s="292"/>
      <c r="P55" s="292"/>
      <c r="Q55" s="292"/>
      <c r="R55" s="292"/>
      <c r="S55" s="292"/>
      <c r="T55" s="292"/>
    </row>
    <row r="56" spans="1:20" x14ac:dyDescent="0.25">
      <c r="A56" s="331" t="s">
        <v>842</v>
      </c>
      <c r="B56" s="693"/>
      <c r="C56" s="295" t="s">
        <v>341</v>
      </c>
      <c r="D56" s="255" t="s">
        <v>245</v>
      </c>
      <c r="E56" s="255" t="s">
        <v>236</v>
      </c>
      <c r="F56" s="293" t="s">
        <v>270</v>
      </c>
      <c r="G56" s="317">
        <f t="shared" si="2"/>
        <v>36000</v>
      </c>
      <c r="H56" s="292">
        <v>36000</v>
      </c>
      <c r="I56" s="292"/>
      <c r="J56" s="292"/>
      <c r="K56" s="292"/>
      <c r="L56" s="294"/>
      <c r="M56" s="294"/>
      <c r="N56" s="294"/>
      <c r="O56" s="292"/>
      <c r="P56" s="292"/>
      <c r="Q56" s="292"/>
      <c r="R56" s="292"/>
      <c r="S56" s="292"/>
      <c r="T56" s="292"/>
    </row>
    <row r="57" spans="1:20" x14ac:dyDescent="0.25">
      <c r="A57" s="331" t="s">
        <v>842</v>
      </c>
      <c r="B57" s="693"/>
      <c r="C57" s="295" t="s">
        <v>341</v>
      </c>
      <c r="D57" s="255" t="s">
        <v>246</v>
      </c>
      <c r="E57" s="255" t="s">
        <v>246</v>
      </c>
      <c r="F57" s="293" t="s">
        <v>231</v>
      </c>
      <c r="G57" s="317">
        <f t="shared" si="2"/>
        <v>9000</v>
      </c>
      <c r="H57" s="292">
        <v>9000</v>
      </c>
      <c r="I57" s="292"/>
      <c r="J57" s="292"/>
      <c r="K57" s="292"/>
      <c r="L57" s="294"/>
      <c r="M57" s="294"/>
      <c r="N57" s="294"/>
      <c r="O57" s="292"/>
      <c r="P57" s="292"/>
      <c r="Q57" s="292"/>
      <c r="R57" s="292"/>
      <c r="S57" s="292"/>
      <c r="T57" s="292"/>
    </row>
    <row r="58" spans="1:20" x14ac:dyDescent="0.25">
      <c r="A58" s="331" t="s">
        <v>843</v>
      </c>
      <c r="B58" s="693" t="s">
        <v>769</v>
      </c>
      <c r="C58" s="295" t="s">
        <v>341</v>
      </c>
      <c r="D58" s="255" t="s">
        <v>247</v>
      </c>
      <c r="E58" s="255" t="s">
        <v>247</v>
      </c>
      <c r="F58" s="293" t="s">
        <v>269</v>
      </c>
      <c r="G58" s="317">
        <f t="shared" si="2"/>
        <v>12000</v>
      </c>
      <c r="H58" s="292">
        <v>12000</v>
      </c>
      <c r="I58" s="292"/>
      <c r="J58" s="292"/>
      <c r="K58" s="292"/>
      <c r="L58" s="294"/>
      <c r="M58" s="294"/>
      <c r="N58" s="294"/>
      <c r="O58" s="292"/>
      <c r="P58" s="292"/>
      <c r="Q58" s="292"/>
      <c r="R58" s="292"/>
      <c r="S58" s="292"/>
      <c r="T58" s="292"/>
    </row>
    <row r="59" spans="1:20" x14ac:dyDescent="0.25">
      <c r="A59" s="331" t="s">
        <v>844</v>
      </c>
      <c r="B59" s="693"/>
      <c r="C59" s="295" t="s">
        <v>341</v>
      </c>
      <c r="D59" s="255" t="s">
        <v>248</v>
      </c>
      <c r="E59" s="255" t="s">
        <v>249</v>
      </c>
      <c r="F59" s="293" t="s">
        <v>271</v>
      </c>
      <c r="G59" s="317">
        <f t="shared" si="2"/>
        <v>72000</v>
      </c>
      <c r="H59" s="292">
        <v>72000</v>
      </c>
      <c r="I59" s="292"/>
      <c r="J59" s="292"/>
      <c r="K59" s="292"/>
      <c r="L59" s="294"/>
      <c r="M59" s="294"/>
      <c r="N59" s="294"/>
      <c r="O59" s="292"/>
      <c r="P59" s="292"/>
      <c r="Q59" s="292"/>
      <c r="R59" s="292"/>
      <c r="S59" s="292"/>
      <c r="T59" s="292"/>
    </row>
    <row r="60" spans="1:20" x14ac:dyDescent="0.25">
      <c r="A60" s="331" t="s">
        <v>844</v>
      </c>
      <c r="B60" s="693"/>
      <c r="C60" s="295" t="s">
        <v>341</v>
      </c>
      <c r="D60" s="255" t="s">
        <v>251</v>
      </c>
      <c r="E60" s="255" t="s">
        <v>250</v>
      </c>
      <c r="F60" s="293" t="s">
        <v>270</v>
      </c>
      <c r="G60" s="317">
        <f t="shared" si="2"/>
        <v>36000</v>
      </c>
      <c r="H60" s="292">
        <v>36000</v>
      </c>
      <c r="I60" s="292"/>
      <c r="J60" s="292"/>
      <c r="K60" s="292"/>
      <c r="L60" s="294"/>
      <c r="M60" s="294"/>
      <c r="N60" s="294"/>
      <c r="O60" s="292"/>
      <c r="P60" s="292"/>
      <c r="Q60" s="292"/>
      <c r="R60" s="292"/>
      <c r="S60" s="292"/>
      <c r="T60" s="292"/>
    </row>
    <row r="61" spans="1:20" x14ac:dyDescent="0.25">
      <c r="A61" s="331" t="s">
        <v>845</v>
      </c>
      <c r="B61" s="693"/>
      <c r="C61" s="295" t="s">
        <v>341</v>
      </c>
      <c r="D61" s="255" t="s">
        <v>252</v>
      </c>
      <c r="E61" s="255" t="s">
        <v>232</v>
      </c>
      <c r="F61" s="293" t="s">
        <v>268</v>
      </c>
      <c r="G61" s="317">
        <f t="shared" si="2"/>
        <v>18000</v>
      </c>
      <c r="H61" s="292">
        <v>18000</v>
      </c>
      <c r="I61" s="292"/>
      <c r="J61" s="292"/>
      <c r="K61" s="292"/>
      <c r="L61" s="294"/>
      <c r="M61" s="294"/>
      <c r="N61" s="294"/>
      <c r="O61" s="292"/>
      <c r="P61" s="292"/>
      <c r="Q61" s="292"/>
      <c r="R61" s="292"/>
      <c r="S61" s="292"/>
      <c r="T61" s="292"/>
    </row>
    <row r="62" spans="1:20" x14ac:dyDescent="0.25">
      <c r="A62" s="331" t="s">
        <v>846</v>
      </c>
      <c r="B62" s="693"/>
      <c r="C62" s="295" t="s">
        <v>341</v>
      </c>
      <c r="D62" s="255" t="s">
        <v>226</v>
      </c>
      <c r="E62" s="255" t="s">
        <v>253</v>
      </c>
      <c r="F62" s="293" t="s">
        <v>103</v>
      </c>
      <c r="G62" s="317">
        <f t="shared" si="2"/>
        <v>60000</v>
      </c>
      <c r="H62" s="292">
        <v>60000</v>
      </c>
      <c r="I62" s="292"/>
      <c r="J62" s="292"/>
      <c r="K62" s="292"/>
      <c r="L62" s="294"/>
      <c r="M62" s="294"/>
      <c r="N62" s="294"/>
      <c r="O62" s="292"/>
      <c r="P62" s="292"/>
      <c r="Q62" s="292"/>
      <c r="R62" s="292"/>
      <c r="S62" s="292"/>
      <c r="T62" s="292"/>
    </row>
    <row r="63" spans="1:20" x14ac:dyDescent="0.25">
      <c r="A63" s="331" t="s">
        <v>846</v>
      </c>
      <c r="B63" s="693"/>
      <c r="C63" s="295" t="s">
        <v>341</v>
      </c>
      <c r="D63" s="255" t="s">
        <v>246</v>
      </c>
      <c r="E63" s="255" t="s">
        <v>232</v>
      </c>
      <c r="F63" s="293" t="s">
        <v>270</v>
      </c>
      <c r="G63" s="317">
        <f t="shared" si="2"/>
        <v>36000</v>
      </c>
      <c r="H63" s="292">
        <v>36000</v>
      </c>
      <c r="I63" s="292"/>
      <c r="J63" s="292"/>
      <c r="K63" s="292"/>
      <c r="L63" s="294"/>
      <c r="M63" s="294"/>
      <c r="N63" s="294"/>
      <c r="O63" s="292"/>
      <c r="P63" s="292"/>
      <c r="Q63" s="292"/>
      <c r="R63" s="292"/>
      <c r="S63" s="292"/>
      <c r="T63" s="292"/>
    </row>
    <row r="64" spans="1:20" x14ac:dyDescent="0.25">
      <c r="A64" s="331" t="s">
        <v>847</v>
      </c>
      <c r="B64" s="693"/>
      <c r="C64" s="295" t="s">
        <v>341</v>
      </c>
      <c r="D64" s="255" t="s">
        <v>254</v>
      </c>
      <c r="E64" s="255" t="s">
        <v>235</v>
      </c>
      <c r="F64" s="293" t="s">
        <v>272</v>
      </c>
      <c r="G64" s="317">
        <f t="shared" si="2"/>
        <v>42000</v>
      </c>
      <c r="H64" s="292">
        <v>42000</v>
      </c>
      <c r="I64" s="292"/>
      <c r="J64" s="292"/>
      <c r="K64" s="292"/>
      <c r="L64" s="294"/>
      <c r="M64" s="294"/>
      <c r="N64" s="294"/>
      <c r="O64" s="292"/>
      <c r="P64" s="292"/>
      <c r="Q64" s="292"/>
      <c r="R64" s="292"/>
      <c r="S64" s="292"/>
      <c r="T64" s="292"/>
    </row>
    <row r="65" spans="1:20" x14ac:dyDescent="0.25">
      <c r="A65" s="331" t="s">
        <v>847</v>
      </c>
      <c r="B65" s="693"/>
      <c r="C65" s="295" t="s">
        <v>341</v>
      </c>
      <c r="D65" s="255" t="s">
        <v>255</v>
      </c>
      <c r="E65" s="255" t="s">
        <v>256</v>
      </c>
      <c r="F65" s="293" t="s">
        <v>231</v>
      </c>
      <c r="G65" s="317">
        <f t="shared" si="2"/>
        <v>9000</v>
      </c>
      <c r="H65" s="292">
        <v>9000</v>
      </c>
      <c r="I65" s="292"/>
      <c r="J65" s="292"/>
      <c r="K65" s="292"/>
      <c r="L65" s="294"/>
      <c r="M65" s="294"/>
      <c r="N65" s="294"/>
      <c r="O65" s="292"/>
      <c r="P65" s="292"/>
      <c r="Q65" s="292"/>
      <c r="R65" s="292"/>
      <c r="S65" s="292"/>
      <c r="T65" s="292"/>
    </row>
    <row r="66" spans="1:20" x14ac:dyDescent="0.25">
      <c r="A66" s="331" t="s">
        <v>847</v>
      </c>
      <c r="B66" s="693"/>
      <c r="C66" s="295" t="s">
        <v>341</v>
      </c>
      <c r="D66" s="255" t="s">
        <v>257</v>
      </c>
      <c r="E66" s="255" t="s">
        <v>258</v>
      </c>
      <c r="F66" s="293" t="s">
        <v>273</v>
      </c>
      <c r="G66" s="317">
        <f t="shared" si="2"/>
        <v>15000</v>
      </c>
      <c r="H66" s="292">
        <v>15000</v>
      </c>
      <c r="I66" s="292"/>
      <c r="J66" s="292"/>
      <c r="K66" s="292"/>
      <c r="L66" s="294"/>
      <c r="M66" s="294"/>
      <c r="N66" s="294"/>
      <c r="O66" s="292"/>
      <c r="P66" s="292"/>
      <c r="Q66" s="292"/>
      <c r="R66" s="292"/>
      <c r="S66" s="292"/>
      <c r="T66" s="292"/>
    </row>
    <row r="67" spans="1:20" x14ac:dyDescent="0.25">
      <c r="A67" s="331" t="s">
        <v>848</v>
      </c>
      <c r="B67" s="693"/>
      <c r="C67" s="295" t="s">
        <v>341</v>
      </c>
      <c r="D67" s="255" t="s">
        <v>259</v>
      </c>
      <c r="E67" s="255" t="s">
        <v>259</v>
      </c>
      <c r="F67" s="293" t="s">
        <v>273</v>
      </c>
      <c r="G67" s="317">
        <f t="shared" si="2"/>
        <v>15000</v>
      </c>
      <c r="H67" s="292">
        <v>15000</v>
      </c>
      <c r="I67" s="292"/>
      <c r="J67" s="292"/>
      <c r="K67" s="292"/>
      <c r="L67" s="294"/>
      <c r="M67" s="294"/>
      <c r="N67" s="294"/>
      <c r="O67" s="292"/>
      <c r="P67" s="292"/>
      <c r="Q67" s="292"/>
      <c r="R67" s="292"/>
      <c r="S67" s="292"/>
      <c r="T67" s="292"/>
    </row>
    <row r="68" spans="1:20" x14ac:dyDescent="0.25">
      <c r="A68" s="331" t="s">
        <v>848</v>
      </c>
      <c r="B68" s="693"/>
      <c r="C68" s="295" t="s">
        <v>341</v>
      </c>
      <c r="D68" s="255" t="s">
        <v>260</v>
      </c>
      <c r="E68" s="255" t="s">
        <v>260</v>
      </c>
      <c r="F68" s="293" t="s">
        <v>274</v>
      </c>
      <c r="G68" s="317">
        <f t="shared" si="2"/>
        <v>6000</v>
      </c>
      <c r="H68" s="292">
        <v>6000</v>
      </c>
      <c r="I68" s="292"/>
      <c r="J68" s="292"/>
      <c r="K68" s="292"/>
      <c r="L68" s="294"/>
      <c r="M68" s="294"/>
      <c r="N68" s="294"/>
      <c r="O68" s="292"/>
      <c r="P68" s="292"/>
      <c r="Q68" s="292"/>
      <c r="R68" s="292"/>
      <c r="S68" s="292"/>
      <c r="T68" s="292"/>
    </row>
    <row r="69" spans="1:20" x14ac:dyDescent="0.25">
      <c r="A69" s="331" t="s">
        <v>849</v>
      </c>
      <c r="B69" s="693"/>
      <c r="C69" s="295" t="s">
        <v>341</v>
      </c>
      <c r="D69" s="255" t="s">
        <v>261</v>
      </c>
      <c r="E69" s="255" t="s">
        <v>262</v>
      </c>
      <c r="F69" s="293" t="s">
        <v>103</v>
      </c>
      <c r="G69" s="317">
        <f t="shared" si="2"/>
        <v>60000</v>
      </c>
      <c r="H69" s="292">
        <v>60000</v>
      </c>
      <c r="I69" s="292"/>
      <c r="J69" s="292"/>
      <c r="K69" s="292"/>
      <c r="L69" s="294"/>
      <c r="M69" s="294"/>
      <c r="N69" s="294"/>
      <c r="O69" s="292"/>
      <c r="P69" s="292"/>
      <c r="Q69" s="292"/>
      <c r="R69" s="292"/>
      <c r="S69" s="292"/>
      <c r="T69" s="292"/>
    </row>
    <row r="70" spans="1:20" x14ac:dyDescent="0.25">
      <c r="A70" s="331" t="s">
        <v>849</v>
      </c>
      <c r="B70" s="693"/>
      <c r="C70" s="295" t="s">
        <v>341</v>
      </c>
      <c r="D70" s="255" t="s">
        <v>263</v>
      </c>
      <c r="E70" s="255" t="s">
        <v>264</v>
      </c>
      <c r="F70" s="293" t="s">
        <v>271</v>
      </c>
      <c r="G70" s="317">
        <f t="shared" si="2"/>
        <v>72000</v>
      </c>
      <c r="H70" s="292">
        <v>72000</v>
      </c>
      <c r="I70" s="292"/>
      <c r="J70" s="292"/>
      <c r="K70" s="292"/>
      <c r="L70" s="294"/>
      <c r="M70" s="294"/>
      <c r="N70" s="294"/>
      <c r="O70" s="292"/>
      <c r="P70" s="292"/>
      <c r="Q70" s="292"/>
      <c r="R70" s="292"/>
      <c r="S70" s="292"/>
      <c r="T70" s="292"/>
    </row>
    <row r="71" spans="1:20" x14ac:dyDescent="0.25">
      <c r="A71" s="331" t="s">
        <v>106</v>
      </c>
      <c r="B71" s="707"/>
      <c r="C71" s="295" t="s">
        <v>341</v>
      </c>
      <c r="D71" s="255" t="s">
        <v>265</v>
      </c>
      <c r="E71" s="255" t="s">
        <v>266</v>
      </c>
      <c r="F71" s="293" t="s">
        <v>275</v>
      </c>
      <c r="G71" s="317">
        <f t="shared" si="2"/>
        <v>45000</v>
      </c>
      <c r="H71" s="292">
        <v>45000</v>
      </c>
      <c r="I71" s="292"/>
      <c r="J71" s="292"/>
      <c r="K71" s="292"/>
      <c r="L71" s="294"/>
      <c r="M71" s="294"/>
      <c r="N71" s="294"/>
      <c r="O71" s="292"/>
      <c r="P71" s="292"/>
      <c r="Q71" s="292"/>
      <c r="R71" s="292"/>
      <c r="S71" s="292"/>
      <c r="T71" s="292"/>
    </row>
    <row r="72" spans="1:20" s="327" customFormat="1" ht="15.75" x14ac:dyDescent="0.25">
      <c r="A72" s="302" t="s">
        <v>770</v>
      </c>
      <c r="B72" s="302"/>
      <c r="C72" s="302"/>
      <c r="D72" s="307"/>
      <c r="E72" s="307"/>
      <c r="F72" s="307"/>
      <c r="G72" s="325">
        <f>SUM(G73)</f>
        <v>100000</v>
      </c>
      <c r="H72" s="315"/>
      <c r="I72" s="307"/>
      <c r="J72" s="307"/>
      <c r="K72" s="307"/>
      <c r="L72" s="307"/>
      <c r="M72" s="307"/>
      <c r="N72" s="307"/>
      <c r="O72" s="307"/>
      <c r="P72" s="307"/>
      <c r="Q72" s="307"/>
      <c r="R72" s="307"/>
      <c r="S72" s="307"/>
      <c r="T72" s="307"/>
    </row>
    <row r="73" spans="1:20" ht="28.5" x14ac:dyDescent="0.25">
      <c r="A73" s="216" t="s">
        <v>149</v>
      </c>
      <c r="B73" s="262" t="s">
        <v>771</v>
      </c>
      <c r="C73" s="255" t="s">
        <v>341</v>
      </c>
      <c r="D73" s="255" t="s">
        <v>58</v>
      </c>
      <c r="E73" s="255" t="s">
        <v>59</v>
      </c>
      <c r="F73" s="293" t="s">
        <v>60</v>
      </c>
      <c r="G73" s="317">
        <f>SUM(H73:T73)</f>
        <v>100000</v>
      </c>
      <c r="H73" s="292">
        <v>100000</v>
      </c>
      <c r="I73" s="292"/>
      <c r="J73" s="292"/>
      <c r="K73" s="292"/>
      <c r="L73" s="294"/>
      <c r="M73" s="294"/>
      <c r="N73" s="294"/>
      <c r="O73" s="292"/>
      <c r="P73" s="292"/>
      <c r="Q73" s="292"/>
      <c r="R73" s="292"/>
      <c r="S73" s="292"/>
      <c r="T73" s="292"/>
    </row>
    <row r="74" spans="1:20" s="327" customFormat="1" ht="15.75" x14ac:dyDescent="0.25">
      <c r="A74" s="302" t="s">
        <v>772</v>
      </c>
      <c r="B74" s="302"/>
      <c r="C74" s="302"/>
      <c r="D74" s="307"/>
      <c r="E74" s="307"/>
      <c r="F74" s="307"/>
      <c r="G74" s="325">
        <f>SUM(G75:G76)</f>
        <v>110000</v>
      </c>
      <c r="H74" s="315"/>
      <c r="I74" s="307"/>
      <c r="J74" s="307"/>
      <c r="K74" s="307"/>
      <c r="L74" s="307"/>
      <c r="M74" s="307"/>
      <c r="N74" s="307"/>
      <c r="O74" s="307"/>
      <c r="P74" s="307"/>
      <c r="Q74" s="307"/>
      <c r="R74" s="307"/>
      <c r="S74" s="307"/>
      <c r="T74" s="307"/>
    </row>
    <row r="75" spans="1:20" x14ac:dyDescent="0.25">
      <c r="A75" s="332" t="s">
        <v>773</v>
      </c>
      <c r="B75" s="297" t="s">
        <v>871</v>
      </c>
      <c r="C75" s="296" t="s">
        <v>858</v>
      </c>
      <c r="D75" s="698" t="s">
        <v>774</v>
      </c>
      <c r="E75" s="699"/>
      <c r="F75" s="293" t="s">
        <v>291</v>
      </c>
      <c r="G75" s="317">
        <f>SUM(H75:T75)</f>
        <v>60000</v>
      </c>
      <c r="H75" s="292"/>
      <c r="I75" s="292"/>
      <c r="J75" s="292"/>
      <c r="K75" s="292">
        <v>60000</v>
      </c>
      <c r="L75" s="294"/>
      <c r="M75" s="294"/>
      <c r="N75" s="294"/>
      <c r="O75" s="292"/>
      <c r="P75" s="292"/>
      <c r="Q75" s="292"/>
      <c r="R75" s="292"/>
      <c r="S75" s="292"/>
      <c r="T75" s="292"/>
    </row>
    <row r="76" spans="1:20" s="278" customFormat="1" x14ac:dyDescent="0.25">
      <c r="A76" s="331" t="s">
        <v>865</v>
      </c>
      <c r="B76" s="293" t="s">
        <v>864</v>
      </c>
      <c r="C76" s="295" t="s">
        <v>591</v>
      </c>
      <c r="D76" s="297"/>
      <c r="E76" s="297"/>
      <c r="F76" s="297"/>
      <c r="G76" s="317">
        <f>SUM(H76:T76)</f>
        <v>50000</v>
      </c>
      <c r="H76" s="294"/>
      <c r="I76" s="294"/>
      <c r="J76" s="294"/>
      <c r="K76" s="294"/>
      <c r="L76" s="294"/>
      <c r="M76" s="294"/>
      <c r="N76" s="294"/>
      <c r="O76" s="294"/>
      <c r="P76" s="294"/>
      <c r="Q76" s="294"/>
      <c r="R76" s="294"/>
      <c r="S76" s="294">
        <v>50000</v>
      </c>
      <c r="T76" s="294"/>
    </row>
    <row r="77" spans="1:20" s="327" customFormat="1" ht="15.75" x14ac:dyDescent="0.25">
      <c r="A77" s="302" t="s">
        <v>775</v>
      </c>
      <c r="B77" s="302"/>
      <c r="C77" s="302"/>
      <c r="D77" s="307"/>
      <c r="E77" s="307"/>
      <c r="F77" s="307"/>
      <c r="G77" s="325">
        <f>SUM(G78)</f>
        <v>0</v>
      </c>
      <c r="H77" s="315"/>
      <c r="I77" s="307"/>
      <c r="J77" s="307"/>
      <c r="K77" s="307"/>
      <c r="L77" s="307"/>
      <c r="M77" s="307"/>
      <c r="N77" s="307"/>
      <c r="O77" s="307"/>
      <c r="P77" s="307"/>
      <c r="Q77" s="307"/>
      <c r="R77" s="307"/>
      <c r="S77" s="307"/>
      <c r="T77" s="307"/>
    </row>
    <row r="78" spans="1:20" s="278" customFormat="1" x14ac:dyDescent="0.25">
      <c r="A78" s="231" t="s">
        <v>506</v>
      </c>
      <c r="B78" s="293"/>
      <c r="C78" s="297"/>
      <c r="D78" s="297"/>
      <c r="E78" s="297"/>
      <c r="F78" s="297"/>
      <c r="G78" s="317">
        <f>SUM(H78:T78)</f>
        <v>0</v>
      </c>
      <c r="H78" s="294"/>
      <c r="I78" s="294"/>
      <c r="J78" s="294"/>
      <c r="K78" s="294"/>
      <c r="L78" s="294"/>
      <c r="M78" s="294"/>
      <c r="N78" s="294"/>
      <c r="O78" s="294"/>
      <c r="P78" s="294"/>
      <c r="Q78" s="294"/>
      <c r="R78" s="294"/>
      <c r="S78" s="294"/>
      <c r="T78" s="294"/>
    </row>
    <row r="79" spans="1:20" s="311" customFormat="1" ht="23.25" x14ac:dyDescent="0.35">
      <c r="A79" s="303" t="s">
        <v>15</v>
      </c>
      <c r="B79" s="308"/>
      <c r="C79" s="303"/>
      <c r="D79" s="309"/>
      <c r="E79" s="309"/>
      <c r="F79" s="309"/>
      <c r="G79" s="338">
        <f>G80</f>
        <v>520000</v>
      </c>
      <c r="H79" s="310"/>
      <c r="I79" s="310"/>
      <c r="J79" s="310"/>
      <c r="K79" s="310"/>
      <c r="L79" s="310"/>
      <c r="M79" s="310"/>
      <c r="N79" s="310"/>
      <c r="O79" s="310"/>
      <c r="P79" s="310"/>
      <c r="Q79" s="310"/>
      <c r="R79" s="310"/>
      <c r="S79" s="310"/>
      <c r="T79" s="310"/>
    </row>
    <row r="80" spans="1:20" s="327" customFormat="1" ht="15.75" x14ac:dyDescent="0.25">
      <c r="A80" s="302" t="s">
        <v>776</v>
      </c>
      <c r="B80" s="307"/>
      <c r="C80" s="302"/>
      <c r="D80" s="307"/>
      <c r="E80" s="307"/>
      <c r="F80" s="307"/>
      <c r="G80" s="325">
        <f>SUM(G81:G89)</f>
        <v>520000</v>
      </c>
      <c r="H80" s="315"/>
      <c r="I80" s="307"/>
      <c r="J80" s="307"/>
      <c r="K80" s="307"/>
      <c r="L80" s="307"/>
      <c r="M80" s="307"/>
      <c r="N80" s="307"/>
      <c r="O80" s="307"/>
      <c r="P80" s="307"/>
      <c r="Q80" s="307"/>
      <c r="R80" s="307"/>
      <c r="S80" s="307"/>
      <c r="T80" s="307"/>
    </row>
    <row r="81" spans="1:20" ht="28.5" x14ac:dyDescent="0.25">
      <c r="A81" s="216" t="s">
        <v>777</v>
      </c>
      <c r="B81" s="255" t="s">
        <v>778</v>
      </c>
      <c r="C81" s="256" t="s">
        <v>872</v>
      </c>
      <c r="D81" s="685" t="s">
        <v>66</v>
      </c>
      <c r="E81" s="685"/>
      <c r="F81" s="293" t="s">
        <v>291</v>
      </c>
      <c r="G81" s="317">
        <f t="shared" ref="G81:G89" si="3">SUM(H81:T81)</f>
        <v>20000</v>
      </c>
      <c r="H81" s="292"/>
      <c r="I81" s="292">
        <v>20000</v>
      </c>
      <c r="J81" s="292"/>
      <c r="K81" s="292"/>
      <c r="L81" s="294"/>
      <c r="M81" s="294"/>
      <c r="N81" s="294"/>
      <c r="O81" s="292"/>
      <c r="P81" s="292"/>
      <c r="Q81" s="292"/>
      <c r="R81" s="292"/>
      <c r="S81" s="292"/>
      <c r="T81" s="292"/>
    </row>
    <row r="82" spans="1:20" ht="28.5" x14ac:dyDescent="0.25">
      <c r="A82" s="216" t="s">
        <v>779</v>
      </c>
      <c r="B82" s="255" t="s">
        <v>778</v>
      </c>
      <c r="C82" s="256" t="s">
        <v>873</v>
      </c>
      <c r="D82" s="685" t="s">
        <v>874</v>
      </c>
      <c r="E82" s="685"/>
      <c r="F82" s="293" t="s">
        <v>291</v>
      </c>
      <c r="G82" s="317">
        <f t="shared" si="3"/>
        <v>35000</v>
      </c>
      <c r="H82" s="292"/>
      <c r="I82" s="292">
        <v>35000</v>
      </c>
      <c r="J82" s="292"/>
      <c r="K82" s="292"/>
      <c r="L82" s="294"/>
      <c r="M82" s="294"/>
      <c r="N82" s="294"/>
      <c r="O82" s="292"/>
      <c r="P82" s="292"/>
      <c r="Q82" s="292"/>
      <c r="R82" s="292"/>
      <c r="S82" s="292"/>
      <c r="T82" s="292"/>
    </row>
    <row r="83" spans="1:20" ht="28.5" x14ac:dyDescent="0.25">
      <c r="A83" s="216" t="s">
        <v>780</v>
      </c>
      <c r="B83" s="255" t="s">
        <v>778</v>
      </c>
      <c r="C83" s="256" t="s">
        <v>875</v>
      </c>
      <c r="D83" s="685" t="s">
        <v>72</v>
      </c>
      <c r="E83" s="685"/>
      <c r="F83" s="293" t="s">
        <v>291</v>
      </c>
      <c r="G83" s="317">
        <f t="shared" si="3"/>
        <v>20000</v>
      </c>
      <c r="H83" s="292"/>
      <c r="I83" s="292">
        <v>20000</v>
      </c>
      <c r="J83" s="292"/>
      <c r="K83" s="292"/>
      <c r="L83" s="294"/>
      <c r="M83" s="294"/>
      <c r="N83" s="294"/>
      <c r="O83" s="292"/>
      <c r="P83" s="292"/>
      <c r="Q83" s="292"/>
      <c r="R83" s="292"/>
      <c r="S83" s="292"/>
      <c r="T83" s="292"/>
    </row>
    <row r="84" spans="1:20" ht="28.5" x14ac:dyDescent="0.25">
      <c r="A84" s="216" t="s">
        <v>781</v>
      </c>
      <c r="B84" s="255" t="s">
        <v>778</v>
      </c>
      <c r="C84" s="256" t="s">
        <v>875</v>
      </c>
      <c r="D84" s="685" t="s">
        <v>73</v>
      </c>
      <c r="E84" s="685"/>
      <c r="F84" s="293" t="s">
        <v>291</v>
      </c>
      <c r="G84" s="317">
        <f t="shared" si="3"/>
        <v>20000</v>
      </c>
      <c r="H84" s="292"/>
      <c r="I84" s="292">
        <v>20000</v>
      </c>
      <c r="J84" s="292"/>
      <c r="K84" s="292"/>
      <c r="L84" s="294"/>
      <c r="M84" s="294"/>
      <c r="N84" s="294"/>
      <c r="O84" s="292"/>
      <c r="P84" s="292"/>
      <c r="Q84" s="292"/>
      <c r="R84" s="292"/>
      <c r="S84" s="292"/>
      <c r="T84" s="292"/>
    </row>
    <row r="85" spans="1:20" ht="28.5" x14ac:dyDescent="0.25">
      <c r="A85" s="216" t="s">
        <v>782</v>
      </c>
      <c r="B85" s="255" t="s">
        <v>778</v>
      </c>
      <c r="C85" s="256" t="s">
        <v>876</v>
      </c>
      <c r="D85" s="685" t="s">
        <v>76</v>
      </c>
      <c r="E85" s="685"/>
      <c r="F85" s="293" t="s">
        <v>291</v>
      </c>
      <c r="G85" s="317">
        <f t="shared" si="3"/>
        <v>30000</v>
      </c>
      <c r="H85" s="292"/>
      <c r="I85" s="292">
        <v>30000</v>
      </c>
      <c r="J85" s="292"/>
      <c r="K85" s="292"/>
      <c r="L85" s="294"/>
      <c r="M85" s="294"/>
      <c r="N85" s="294"/>
      <c r="O85" s="292"/>
      <c r="P85" s="292"/>
      <c r="Q85" s="292"/>
      <c r="R85" s="292"/>
      <c r="S85" s="292"/>
      <c r="T85" s="292"/>
    </row>
    <row r="86" spans="1:20" ht="28.5" x14ac:dyDescent="0.25">
      <c r="A86" s="216" t="s">
        <v>783</v>
      </c>
      <c r="B86" s="255" t="s">
        <v>778</v>
      </c>
      <c r="C86" s="256" t="s">
        <v>876</v>
      </c>
      <c r="D86" s="685" t="s">
        <v>78</v>
      </c>
      <c r="E86" s="685"/>
      <c r="F86" s="293" t="s">
        <v>291</v>
      </c>
      <c r="G86" s="317">
        <f t="shared" si="3"/>
        <v>15000</v>
      </c>
      <c r="H86" s="292"/>
      <c r="I86" s="292">
        <v>15000</v>
      </c>
      <c r="J86" s="292"/>
      <c r="K86" s="292"/>
      <c r="L86" s="294"/>
      <c r="M86" s="294"/>
      <c r="N86" s="294"/>
      <c r="O86" s="292"/>
      <c r="P86" s="292"/>
      <c r="Q86" s="292"/>
      <c r="R86" s="292"/>
      <c r="S86" s="292"/>
      <c r="T86" s="292"/>
    </row>
    <row r="87" spans="1:20" ht="28.5" x14ac:dyDescent="0.25">
      <c r="A87" s="216" t="s">
        <v>784</v>
      </c>
      <c r="B87" s="255" t="s">
        <v>778</v>
      </c>
      <c r="C87" s="256" t="s">
        <v>877</v>
      </c>
      <c r="D87" s="685" t="s">
        <v>80</v>
      </c>
      <c r="E87" s="685"/>
      <c r="F87" s="293" t="s">
        <v>291</v>
      </c>
      <c r="G87" s="317">
        <f t="shared" si="3"/>
        <v>15000</v>
      </c>
      <c r="H87" s="292"/>
      <c r="I87" s="292">
        <v>15000</v>
      </c>
      <c r="J87" s="292"/>
      <c r="K87" s="292"/>
      <c r="L87" s="294"/>
      <c r="M87" s="294"/>
      <c r="N87" s="294"/>
      <c r="O87" s="292"/>
      <c r="P87" s="292"/>
      <c r="Q87" s="292"/>
      <c r="R87" s="292"/>
      <c r="S87" s="292"/>
      <c r="T87" s="292"/>
    </row>
    <row r="88" spans="1:20" ht="30" customHeight="1" x14ac:dyDescent="0.25">
      <c r="A88" s="216" t="s">
        <v>785</v>
      </c>
      <c r="B88" s="255" t="s">
        <v>778</v>
      </c>
      <c r="C88" s="256" t="s">
        <v>878</v>
      </c>
      <c r="D88" s="685" t="s">
        <v>83</v>
      </c>
      <c r="E88" s="685"/>
      <c r="F88" s="293" t="s">
        <v>291</v>
      </c>
      <c r="G88" s="317">
        <f t="shared" si="3"/>
        <v>245000</v>
      </c>
      <c r="H88" s="292"/>
      <c r="I88" s="292">
        <v>245000</v>
      </c>
      <c r="J88" s="292"/>
      <c r="K88" s="292"/>
      <c r="L88" s="294"/>
      <c r="M88" s="294"/>
      <c r="N88" s="294"/>
      <c r="O88" s="292"/>
      <c r="P88" s="292"/>
      <c r="Q88" s="292"/>
      <c r="R88" s="292"/>
      <c r="S88" s="292"/>
      <c r="T88" s="292"/>
    </row>
    <row r="89" spans="1:20" s="278" customFormat="1" ht="28.5" x14ac:dyDescent="0.25">
      <c r="A89" s="216" t="s">
        <v>786</v>
      </c>
      <c r="B89" s="255" t="s">
        <v>787</v>
      </c>
      <c r="C89" s="255" t="s">
        <v>341</v>
      </c>
      <c r="D89" s="685" t="s">
        <v>862</v>
      </c>
      <c r="E89" s="685"/>
      <c r="F89" s="293" t="s">
        <v>291</v>
      </c>
      <c r="G89" s="317">
        <f t="shared" si="3"/>
        <v>120000</v>
      </c>
      <c r="H89" s="294">
        <v>120000</v>
      </c>
      <c r="I89" s="294"/>
      <c r="J89" s="294"/>
      <c r="K89" s="294"/>
      <c r="L89" s="294"/>
      <c r="M89" s="294"/>
      <c r="N89" s="294"/>
      <c r="O89" s="294"/>
      <c r="P89" s="294"/>
      <c r="Q89" s="294"/>
      <c r="R89" s="294"/>
      <c r="S89" s="294"/>
      <c r="T89" s="294"/>
    </row>
    <row r="90" spans="1:20" s="316" customFormat="1" ht="23.25" x14ac:dyDescent="0.25">
      <c r="A90" s="300" t="s">
        <v>709</v>
      </c>
      <c r="B90" s="270"/>
      <c r="C90" s="270"/>
      <c r="D90" s="270"/>
      <c r="E90" s="270"/>
      <c r="F90" s="270"/>
      <c r="G90" s="337">
        <f>G91</f>
        <v>240000</v>
      </c>
      <c r="H90" s="320"/>
      <c r="I90" s="320"/>
      <c r="J90" s="320"/>
      <c r="K90" s="320"/>
      <c r="L90" s="320"/>
      <c r="M90" s="320"/>
      <c r="N90" s="320"/>
      <c r="O90" s="320"/>
      <c r="P90" s="320"/>
      <c r="Q90" s="320"/>
      <c r="R90" s="320"/>
      <c r="S90" s="320"/>
      <c r="T90" s="320"/>
    </row>
    <row r="91" spans="1:20" s="330" customFormat="1" ht="15.75" x14ac:dyDescent="0.25">
      <c r="A91" s="301" t="s">
        <v>863</v>
      </c>
      <c r="B91" s="313"/>
      <c r="C91" s="301"/>
      <c r="D91" s="313"/>
      <c r="E91" s="313"/>
      <c r="F91" s="313"/>
      <c r="G91" s="329">
        <f>SUM(G92:G94)</f>
        <v>240000</v>
      </c>
      <c r="H91" s="312"/>
      <c r="I91" s="313"/>
      <c r="J91" s="313"/>
      <c r="K91" s="313"/>
      <c r="L91" s="313"/>
      <c r="M91" s="313"/>
      <c r="N91" s="313"/>
      <c r="O91" s="313"/>
      <c r="P91" s="313"/>
      <c r="Q91" s="313"/>
      <c r="R91" s="313"/>
      <c r="S91" s="313"/>
      <c r="T91" s="313"/>
    </row>
    <row r="92" spans="1:20" ht="28.5" x14ac:dyDescent="0.25">
      <c r="A92" s="216" t="s">
        <v>866</v>
      </c>
      <c r="B92" s="255" t="s">
        <v>869</v>
      </c>
      <c r="C92" s="255" t="s">
        <v>341</v>
      </c>
      <c r="D92" s="685" t="s">
        <v>298</v>
      </c>
      <c r="E92" s="685"/>
      <c r="F92" s="293" t="s">
        <v>291</v>
      </c>
      <c r="G92" s="317">
        <f>SUM(H92:T92)</f>
        <v>100000</v>
      </c>
      <c r="H92" s="292"/>
      <c r="I92" s="292"/>
      <c r="J92" s="292"/>
      <c r="K92" s="292"/>
      <c r="L92" s="294"/>
      <c r="M92" s="294"/>
      <c r="N92" s="294"/>
      <c r="O92" s="292"/>
      <c r="P92" s="292"/>
      <c r="Q92" s="292"/>
      <c r="R92" s="292">
        <v>100000</v>
      </c>
      <c r="S92" s="292"/>
      <c r="T92" s="292"/>
    </row>
    <row r="93" spans="1:20" ht="28.5" x14ac:dyDescent="0.25">
      <c r="A93" s="216" t="s">
        <v>867</v>
      </c>
      <c r="B93" s="255" t="s">
        <v>868</v>
      </c>
      <c r="C93" s="255" t="s">
        <v>341</v>
      </c>
      <c r="D93" s="685" t="s">
        <v>290</v>
      </c>
      <c r="E93" s="685"/>
      <c r="F93" s="293" t="s">
        <v>291</v>
      </c>
      <c r="G93" s="317">
        <f>SUM(H93:T93)</f>
        <v>120000</v>
      </c>
      <c r="H93" s="292"/>
      <c r="I93" s="292"/>
      <c r="J93" s="292"/>
      <c r="K93" s="292"/>
      <c r="L93" s="294"/>
      <c r="M93" s="294"/>
      <c r="N93" s="294"/>
      <c r="O93" s="292"/>
      <c r="P93" s="292"/>
      <c r="Q93" s="292"/>
      <c r="R93" s="294">
        <v>120000</v>
      </c>
      <c r="S93" s="292"/>
      <c r="T93" s="292"/>
    </row>
    <row r="94" spans="1:20" ht="28.5" x14ac:dyDescent="0.25">
      <c r="A94" s="216" t="s">
        <v>296</v>
      </c>
      <c r="B94" s="255" t="s">
        <v>868</v>
      </c>
      <c r="C94" s="255" t="s">
        <v>341</v>
      </c>
      <c r="D94" s="685" t="s">
        <v>296</v>
      </c>
      <c r="E94" s="685"/>
      <c r="F94" s="293" t="s">
        <v>291</v>
      </c>
      <c r="G94" s="317">
        <f>SUM(H94:T94)</f>
        <v>20000</v>
      </c>
      <c r="H94" s="292"/>
      <c r="I94" s="292"/>
      <c r="J94" s="292"/>
      <c r="K94" s="292"/>
      <c r="L94" s="294"/>
      <c r="M94" s="294"/>
      <c r="N94" s="294"/>
      <c r="O94" s="292"/>
      <c r="P94" s="292"/>
      <c r="Q94" s="292"/>
      <c r="R94" s="294">
        <v>20000</v>
      </c>
      <c r="S94" s="292"/>
      <c r="T94" s="292"/>
    </row>
    <row r="95" spans="1:20" s="316" customFormat="1" ht="23.25" x14ac:dyDescent="0.25">
      <c r="A95" s="270" t="s">
        <v>11</v>
      </c>
      <c r="B95" s="270"/>
      <c r="C95" s="270"/>
      <c r="D95" s="270"/>
      <c r="E95" s="270"/>
      <c r="F95" s="270"/>
      <c r="G95" s="337">
        <f>G96+G101+G102+G103+G104</f>
        <v>250000</v>
      </c>
      <c r="H95" s="320"/>
      <c r="I95" s="320"/>
      <c r="J95" s="320"/>
      <c r="K95" s="320"/>
      <c r="L95" s="320"/>
      <c r="M95" s="320"/>
      <c r="N95" s="320"/>
      <c r="O95" s="320"/>
      <c r="P95" s="320"/>
      <c r="Q95" s="320"/>
      <c r="R95" s="320"/>
      <c r="S95" s="320"/>
      <c r="T95" s="320"/>
    </row>
    <row r="96" spans="1:20" s="330" customFormat="1" ht="15.75" x14ac:dyDescent="0.25">
      <c r="A96" s="301" t="s">
        <v>788</v>
      </c>
      <c r="B96" s="313"/>
      <c r="C96" s="301"/>
      <c r="D96" s="313"/>
      <c r="E96" s="313"/>
      <c r="F96" s="313"/>
      <c r="G96" s="329">
        <f>SUM(G97:G100)</f>
        <v>100000</v>
      </c>
      <c r="H96" s="312"/>
      <c r="I96" s="313"/>
      <c r="J96" s="313"/>
      <c r="K96" s="313"/>
      <c r="L96" s="313"/>
      <c r="M96" s="313"/>
      <c r="N96" s="313"/>
      <c r="O96" s="313"/>
      <c r="P96" s="313"/>
      <c r="Q96" s="313"/>
      <c r="R96" s="313"/>
      <c r="S96" s="313"/>
      <c r="T96" s="313"/>
    </row>
    <row r="97" spans="1:20" ht="30" customHeight="1" x14ac:dyDescent="0.25">
      <c r="A97" s="223" t="s">
        <v>789</v>
      </c>
      <c r="B97" s="255" t="s">
        <v>790</v>
      </c>
      <c r="C97" s="298" t="s">
        <v>855</v>
      </c>
      <c r="D97" s="685" t="s">
        <v>344</v>
      </c>
      <c r="E97" s="685"/>
      <c r="F97" s="293" t="s">
        <v>291</v>
      </c>
      <c r="G97" s="317">
        <f t="shared" ref="G97:G103" si="4">SUM(H97:T97)</f>
        <v>20000</v>
      </c>
      <c r="H97" s="299"/>
      <c r="I97" s="299"/>
      <c r="J97" s="299"/>
      <c r="K97" s="299"/>
      <c r="L97" s="299"/>
      <c r="M97" s="299"/>
      <c r="N97" s="299"/>
      <c r="O97" s="299"/>
      <c r="P97" s="299"/>
      <c r="Q97" s="299"/>
      <c r="R97" s="299"/>
      <c r="S97" s="294">
        <v>20000</v>
      </c>
      <c r="T97" s="299"/>
    </row>
    <row r="98" spans="1:20" ht="28.5" x14ac:dyDescent="0.25">
      <c r="A98" s="223" t="s">
        <v>861</v>
      </c>
      <c r="B98" s="255" t="s">
        <v>791</v>
      </c>
      <c r="C98" s="298" t="s">
        <v>587</v>
      </c>
      <c r="D98" s="705" t="s">
        <v>860</v>
      </c>
      <c r="E98" s="706"/>
      <c r="F98" s="293" t="s">
        <v>291</v>
      </c>
      <c r="G98" s="317">
        <f t="shared" si="4"/>
        <v>45000</v>
      </c>
      <c r="H98" s="299"/>
      <c r="I98" s="299"/>
      <c r="J98" s="299"/>
      <c r="K98" s="299"/>
      <c r="L98" s="299"/>
      <c r="M98" s="299"/>
      <c r="N98" s="299"/>
      <c r="O98" s="299"/>
      <c r="P98" s="299"/>
      <c r="Q98" s="299"/>
      <c r="R98" s="299"/>
      <c r="S98" s="294">
        <v>45000</v>
      </c>
      <c r="T98" s="299"/>
    </row>
    <row r="99" spans="1:20" s="278" customFormat="1" ht="34.5" customHeight="1" x14ac:dyDescent="0.25">
      <c r="A99" s="216" t="s">
        <v>856</v>
      </c>
      <c r="B99" s="255" t="s">
        <v>857</v>
      </c>
      <c r="C99" s="255" t="s">
        <v>858</v>
      </c>
      <c r="D99" s="685" t="s">
        <v>859</v>
      </c>
      <c r="E99" s="685"/>
      <c r="F99" s="293" t="s">
        <v>291</v>
      </c>
      <c r="G99" s="317">
        <f t="shared" si="4"/>
        <v>15000</v>
      </c>
      <c r="H99" s="294"/>
      <c r="I99" s="294"/>
      <c r="J99" s="294"/>
      <c r="K99" s="294"/>
      <c r="L99" s="294"/>
      <c r="M99" s="294"/>
      <c r="N99" s="294"/>
      <c r="O99" s="294"/>
      <c r="P99" s="294"/>
      <c r="Q99" s="294"/>
      <c r="R99" s="294"/>
      <c r="S99" s="294">
        <v>15000</v>
      </c>
      <c r="T99" s="294"/>
    </row>
    <row r="100" spans="1:20" s="278" customFormat="1" ht="40.5" customHeight="1" x14ac:dyDescent="0.25">
      <c r="A100" s="216" t="s">
        <v>576</v>
      </c>
      <c r="B100" s="255" t="s">
        <v>792</v>
      </c>
      <c r="C100" s="255" t="s">
        <v>588</v>
      </c>
      <c r="D100" s="685" t="s">
        <v>577</v>
      </c>
      <c r="E100" s="685"/>
      <c r="F100" s="293" t="s">
        <v>282</v>
      </c>
      <c r="G100" s="317">
        <f t="shared" si="4"/>
        <v>20000</v>
      </c>
      <c r="H100" s="294"/>
      <c r="I100" s="294"/>
      <c r="J100" s="294"/>
      <c r="K100" s="294"/>
      <c r="L100" s="294"/>
      <c r="M100" s="294"/>
      <c r="N100" s="294"/>
      <c r="O100" s="294"/>
      <c r="P100" s="294"/>
      <c r="Q100" s="294"/>
      <c r="R100" s="294"/>
      <c r="S100" s="294">
        <v>20000</v>
      </c>
      <c r="T100" s="294"/>
    </row>
    <row r="101" spans="1:20" s="314" customFormat="1" ht="31.5" hidden="1" x14ac:dyDescent="0.25">
      <c r="A101" s="312" t="s">
        <v>854</v>
      </c>
      <c r="B101" s="695" t="s">
        <v>853</v>
      </c>
      <c r="C101" s="704"/>
      <c r="D101" s="684" t="s">
        <v>852</v>
      </c>
      <c r="E101" s="684"/>
      <c r="F101" s="351" t="s">
        <v>944</v>
      </c>
      <c r="G101" s="328"/>
      <c r="H101" s="321"/>
      <c r="I101" s="321"/>
      <c r="J101" s="321"/>
      <c r="K101" s="321"/>
      <c r="L101" s="321"/>
      <c r="M101" s="321"/>
      <c r="N101" s="321"/>
      <c r="O101" s="321"/>
      <c r="P101" s="321"/>
      <c r="Q101" s="321"/>
      <c r="R101" s="321"/>
      <c r="S101" s="321"/>
      <c r="T101" s="335">
        <v>540000</v>
      </c>
    </row>
    <row r="102" spans="1:20" s="314" customFormat="1" ht="31.5" customHeight="1" x14ac:dyDescent="0.25">
      <c r="A102" s="312" t="s">
        <v>531</v>
      </c>
      <c r="B102" s="695" t="s">
        <v>553</v>
      </c>
      <c r="C102" s="696"/>
      <c r="D102" s="696"/>
      <c r="E102" s="696"/>
      <c r="F102" s="704"/>
      <c r="G102" s="328">
        <f t="shared" si="4"/>
        <v>50000</v>
      </c>
      <c r="H102" s="335">
        <v>50000</v>
      </c>
      <c r="I102" s="321"/>
      <c r="J102" s="321"/>
      <c r="K102" s="321"/>
      <c r="L102" s="321"/>
      <c r="M102" s="321"/>
      <c r="N102" s="321"/>
      <c r="O102" s="321"/>
      <c r="P102" s="321"/>
      <c r="Q102" s="321"/>
      <c r="R102" s="321"/>
      <c r="S102" s="336"/>
      <c r="T102" s="321"/>
    </row>
    <row r="103" spans="1:20" s="314" customFormat="1" ht="15.75" x14ac:dyDescent="0.25">
      <c r="A103" s="312" t="s">
        <v>16</v>
      </c>
      <c r="B103" s="695" t="s">
        <v>554</v>
      </c>
      <c r="C103" s="696"/>
      <c r="D103" s="697"/>
      <c r="E103" s="697"/>
      <c r="F103" s="621"/>
      <c r="G103" s="328">
        <f t="shared" si="4"/>
        <v>100000</v>
      </c>
      <c r="H103" s="321"/>
      <c r="I103" s="321"/>
      <c r="J103" s="321"/>
      <c r="K103" s="321"/>
      <c r="L103" s="321"/>
      <c r="M103" s="321"/>
      <c r="N103" s="321"/>
      <c r="O103" s="321"/>
      <c r="P103" s="321"/>
      <c r="Q103" s="321"/>
      <c r="R103" s="321"/>
      <c r="S103" s="335">
        <v>100000</v>
      </c>
      <c r="T103" s="321"/>
    </row>
    <row r="104" spans="1:20" s="314" customFormat="1" ht="31.5" hidden="1" x14ac:dyDescent="0.25">
      <c r="A104" s="312" t="s">
        <v>870</v>
      </c>
      <c r="B104" s="695" t="s">
        <v>555</v>
      </c>
      <c r="C104" s="696"/>
      <c r="D104" s="697"/>
      <c r="E104" s="697"/>
      <c r="F104" s="621"/>
      <c r="G104" s="328"/>
      <c r="H104" s="321"/>
      <c r="I104" s="321"/>
      <c r="J104" s="321"/>
      <c r="K104" s="321"/>
      <c r="L104" s="321"/>
      <c r="M104" s="321"/>
      <c r="N104" s="321"/>
      <c r="O104" s="321"/>
      <c r="P104" s="321"/>
      <c r="Q104" s="321"/>
      <c r="R104" s="321"/>
      <c r="S104" s="335"/>
      <c r="T104" s="321"/>
    </row>
    <row r="105" spans="1:20" x14ac:dyDescent="0.25">
      <c r="H105" s="280"/>
      <c r="I105" s="280"/>
      <c r="J105" s="280"/>
      <c r="K105" s="281"/>
      <c r="L105" s="281"/>
      <c r="M105" s="281"/>
      <c r="N105" s="281"/>
      <c r="O105" s="281"/>
      <c r="P105" s="281"/>
      <c r="Q105" s="281"/>
      <c r="R105" s="281"/>
      <c r="S105" s="281"/>
      <c r="T105" s="281"/>
    </row>
    <row r="106" spans="1:20" x14ac:dyDescent="0.25">
      <c r="H106" s="282"/>
      <c r="I106" s="282"/>
      <c r="J106" s="283"/>
      <c r="K106" s="284"/>
      <c r="L106" s="284"/>
      <c r="M106" s="284"/>
      <c r="N106" s="284"/>
      <c r="O106" s="284"/>
      <c r="P106" s="284"/>
      <c r="Q106" s="284"/>
      <c r="R106" s="284"/>
      <c r="S106" s="284"/>
      <c r="T106" s="284"/>
    </row>
    <row r="107" spans="1:20" x14ac:dyDescent="0.25">
      <c r="J107" s="286"/>
      <c r="L107" s="287"/>
      <c r="M107" s="288"/>
      <c r="N107" s="346"/>
    </row>
    <row r="111" spans="1:20" x14ac:dyDescent="0.25">
      <c r="A111" s="334"/>
      <c r="C111" s="289"/>
    </row>
  </sheetData>
  <mergeCells count="35">
    <mergeCell ref="B103:F103"/>
    <mergeCell ref="B104:F104"/>
    <mergeCell ref="D35:E35"/>
    <mergeCell ref="D3:E4"/>
    <mergeCell ref="D43:E43"/>
    <mergeCell ref="B101:C101"/>
    <mergeCell ref="D98:E98"/>
    <mergeCell ref="D75:E75"/>
    <mergeCell ref="B102:F102"/>
    <mergeCell ref="D97:E97"/>
    <mergeCell ref="D99:E99"/>
    <mergeCell ref="D100:E100"/>
    <mergeCell ref="F3:F5"/>
    <mergeCell ref="D88:E88"/>
    <mergeCell ref="B3:B5"/>
    <mergeCell ref="B58:B71"/>
    <mergeCell ref="A3:A5"/>
    <mergeCell ref="A1:S1"/>
    <mergeCell ref="A2:S2"/>
    <mergeCell ref="G3:G4"/>
    <mergeCell ref="B43:B57"/>
    <mergeCell ref="C3:C5"/>
    <mergeCell ref="D101:E101"/>
    <mergeCell ref="D87:E87"/>
    <mergeCell ref="H3:T3"/>
    <mergeCell ref="D89:E89"/>
    <mergeCell ref="D92:E92"/>
    <mergeCell ref="D93:E93"/>
    <mergeCell ref="D94:E94"/>
    <mergeCell ref="D81:E81"/>
    <mergeCell ref="D82:E82"/>
    <mergeCell ref="D83:E83"/>
    <mergeCell ref="D84:E84"/>
    <mergeCell ref="D85:E85"/>
    <mergeCell ref="D86:E86"/>
  </mergeCells>
  <pageMargins left="0.70866141732283472" right="0.70866141732283472" top="0.74803149606299213" bottom="0.74803149606299213" header="0.31496062992125984" footer="0.31496062992125984"/>
  <pageSetup paperSize="9" scale="63" fitToHeight="3" orientation="landscape" r:id="rId1"/>
  <headerFooter>
    <oddHeader>&amp;R&amp;G</oddHeader>
    <oddFooter>&amp;R&amp;P of &amp;N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U126"/>
  <sheetViews>
    <sheetView topLeftCell="A22" workbookViewId="0">
      <selection activeCell="AD18" sqref="AD16:AK18"/>
    </sheetView>
  </sheetViews>
  <sheetFormatPr defaultRowHeight="15" x14ac:dyDescent="0.25"/>
  <cols>
    <col min="1" max="1" width="5.42578125" style="30" customWidth="1"/>
    <col min="2" max="2" width="46.7109375" style="19" customWidth="1"/>
    <col min="3" max="3" width="15.42578125" style="19" hidden="1" customWidth="1"/>
    <col min="4" max="4" width="18" style="19" hidden="1" customWidth="1"/>
    <col min="5" max="5" width="16.42578125" style="19" hidden="1" customWidth="1"/>
    <col min="6" max="6" width="52" style="19" hidden="1" customWidth="1"/>
    <col min="7" max="7" width="46.85546875" style="19" hidden="1" customWidth="1"/>
    <col min="8" max="8" width="65" style="19" hidden="1" customWidth="1"/>
    <col min="9" max="9" width="18.140625" style="68" customWidth="1"/>
    <col min="10" max="10" width="14.7109375" style="19" customWidth="1"/>
    <col min="11" max="11" width="11.140625" style="20" customWidth="1"/>
    <col min="12" max="12" width="10.42578125" style="20" customWidth="1"/>
    <col min="13" max="19" width="9.140625" style="20" customWidth="1"/>
    <col min="20" max="20" width="10.42578125" style="20" customWidth="1"/>
    <col min="21" max="21" width="10" style="143" customWidth="1"/>
    <col min="22" max="16384" width="9.140625" style="70"/>
  </cols>
  <sheetData>
    <row r="1" spans="1:21" s="1" customFormat="1" ht="41.25" customHeight="1" x14ac:dyDescent="0.25">
      <c r="A1" s="21"/>
      <c r="B1" s="628" t="s">
        <v>24</v>
      </c>
      <c r="C1" s="624" t="s">
        <v>0</v>
      </c>
      <c r="D1" s="625"/>
      <c r="E1" s="625"/>
      <c r="F1" s="625"/>
      <c r="G1" s="625"/>
      <c r="H1" s="625"/>
      <c r="I1" s="625"/>
      <c r="J1" s="625"/>
      <c r="K1" s="625"/>
      <c r="L1" s="625"/>
      <c r="M1" s="625"/>
      <c r="N1" s="625"/>
      <c r="O1" s="625"/>
      <c r="P1" s="625"/>
      <c r="Q1" s="625"/>
      <c r="R1" s="625"/>
      <c r="S1" s="625"/>
      <c r="T1" s="626"/>
      <c r="U1" s="141"/>
    </row>
    <row r="2" spans="1:21" s="48" customFormat="1" ht="166.5" customHeight="1" x14ac:dyDescent="0.25">
      <c r="A2" s="22"/>
      <c r="B2" s="628"/>
      <c r="C2" s="630" t="s">
        <v>25</v>
      </c>
      <c r="D2" s="631"/>
      <c r="E2" s="44"/>
      <c r="F2" s="44"/>
      <c r="G2" s="44"/>
      <c r="H2" s="44"/>
      <c r="I2" s="44"/>
      <c r="J2" s="54"/>
      <c r="K2" s="53" t="s">
        <v>1</v>
      </c>
      <c r="L2" s="53" t="s">
        <v>2</v>
      </c>
      <c r="M2" s="53" t="s">
        <v>3</v>
      </c>
      <c r="N2" s="53" t="s">
        <v>114</v>
      </c>
      <c r="O2" s="53" t="s">
        <v>288</v>
      </c>
      <c r="P2" s="53" t="s">
        <v>287</v>
      </c>
      <c r="Q2" s="53" t="s">
        <v>4</v>
      </c>
      <c r="R2" s="53" t="s">
        <v>5</v>
      </c>
      <c r="S2" s="33" t="s">
        <v>6</v>
      </c>
      <c r="T2" s="53" t="s">
        <v>7</v>
      </c>
      <c r="U2" s="142" t="s">
        <v>351</v>
      </c>
    </row>
    <row r="3" spans="1:21" ht="37.5" customHeight="1" x14ac:dyDescent="0.25">
      <c r="A3" s="23"/>
      <c r="B3" s="629"/>
      <c r="C3" s="632"/>
      <c r="D3" s="633"/>
      <c r="E3" s="45"/>
      <c r="F3" s="45"/>
      <c r="G3" s="45"/>
      <c r="H3" s="45"/>
      <c r="I3" s="45"/>
      <c r="J3" s="57" t="s">
        <v>8</v>
      </c>
      <c r="K3" s="72">
        <v>2600000</v>
      </c>
      <c r="L3" s="72">
        <v>2371483</v>
      </c>
      <c r="M3" s="72">
        <v>800000</v>
      </c>
      <c r="N3" s="72">
        <v>60000</v>
      </c>
      <c r="O3" s="47">
        <v>593000</v>
      </c>
      <c r="P3" s="47">
        <v>225000</v>
      </c>
      <c r="Q3" s="72">
        <v>220000</v>
      </c>
      <c r="R3" s="72">
        <v>350000</v>
      </c>
      <c r="S3" s="72">
        <v>300000</v>
      </c>
      <c r="T3" s="72">
        <v>1000000</v>
      </c>
      <c r="U3" s="72">
        <v>6860000</v>
      </c>
    </row>
    <row r="4" spans="1:21" ht="37.5" customHeight="1" x14ac:dyDescent="0.25">
      <c r="A4" s="23"/>
      <c r="B4" s="629"/>
      <c r="C4" s="634"/>
      <c r="D4" s="635"/>
      <c r="E4" s="34"/>
      <c r="F4" s="34"/>
      <c r="G4" s="34"/>
      <c r="H4" s="34"/>
      <c r="I4" s="34"/>
      <c r="J4" s="58" t="s">
        <v>14</v>
      </c>
      <c r="K4" s="73">
        <f t="shared" ref="K4:T4" si="0">SUM(K7:K126)</f>
        <v>2600000</v>
      </c>
      <c r="L4" s="73">
        <f t="shared" si="0"/>
        <v>2371483</v>
      </c>
      <c r="M4" s="73">
        <f t="shared" si="0"/>
        <v>800000</v>
      </c>
      <c r="N4" s="73">
        <f t="shared" si="0"/>
        <v>60000</v>
      </c>
      <c r="O4" s="73">
        <f t="shared" si="0"/>
        <v>593000</v>
      </c>
      <c r="P4" s="73">
        <f t="shared" si="0"/>
        <v>225000</v>
      </c>
      <c r="Q4" s="73">
        <f t="shared" si="0"/>
        <v>220000</v>
      </c>
      <c r="R4" s="73">
        <f t="shared" si="0"/>
        <v>350000</v>
      </c>
      <c r="S4" s="73">
        <f t="shared" si="0"/>
        <v>200000</v>
      </c>
      <c r="T4" s="73">
        <f t="shared" si="0"/>
        <v>1000000</v>
      </c>
      <c r="U4" s="73">
        <f>SUM(U7:U126)</f>
        <v>6860000</v>
      </c>
    </row>
    <row r="5" spans="1:21" s="4" customFormat="1" ht="20.100000000000001" customHeight="1" x14ac:dyDescent="0.25">
      <c r="A5" s="24"/>
      <c r="B5" s="629"/>
      <c r="C5" s="59" t="s">
        <v>20</v>
      </c>
      <c r="D5" s="59" t="s">
        <v>21</v>
      </c>
      <c r="E5" s="59" t="s">
        <v>120</v>
      </c>
      <c r="F5" s="59" t="s">
        <v>22</v>
      </c>
      <c r="G5" s="59" t="s">
        <v>30</v>
      </c>
      <c r="H5" s="59" t="s">
        <v>31</v>
      </c>
      <c r="I5" s="60" t="s">
        <v>23</v>
      </c>
      <c r="J5" s="55"/>
      <c r="K5" s="78">
        <f t="shared" ref="K5:T5" si="1">K3-K4</f>
        <v>0</v>
      </c>
      <c r="L5" s="78">
        <f t="shared" si="1"/>
        <v>0</v>
      </c>
      <c r="M5" s="78">
        <f t="shared" si="1"/>
        <v>0</v>
      </c>
      <c r="N5" s="78">
        <f t="shared" si="1"/>
        <v>0</v>
      </c>
      <c r="O5" s="78">
        <f t="shared" si="1"/>
        <v>0</v>
      </c>
      <c r="P5" s="78">
        <f t="shared" si="1"/>
        <v>0</v>
      </c>
      <c r="Q5" s="78">
        <f t="shared" si="1"/>
        <v>0</v>
      </c>
      <c r="R5" s="78">
        <f t="shared" si="1"/>
        <v>0</v>
      </c>
      <c r="S5" s="78">
        <f t="shared" si="1"/>
        <v>100000</v>
      </c>
      <c r="T5" s="78">
        <f t="shared" si="1"/>
        <v>0</v>
      </c>
      <c r="U5" s="78">
        <f t="shared" ref="U5" si="2">U3-U4</f>
        <v>0</v>
      </c>
    </row>
    <row r="6" spans="1:21" s="50" customFormat="1" ht="21" x14ac:dyDescent="0.25">
      <c r="A6" s="49"/>
      <c r="B6" s="51" t="s">
        <v>9</v>
      </c>
      <c r="C6" s="51"/>
      <c r="D6" s="51"/>
      <c r="E6" s="51"/>
      <c r="F6" s="51"/>
      <c r="G6" s="51"/>
      <c r="H6" s="51"/>
      <c r="I6" s="62"/>
      <c r="J6" s="56"/>
      <c r="K6" s="52"/>
      <c r="L6" s="52"/>
      <c r="M6" s="52"/>
      <c r="N6" s="52"/>
      <c r="O6" s="52"/>
      <c r="P6" s="52"/>
      <c r="Q6" s="52"/>
      <c r="R6" s="52"/>
      <c r="S6" s="52"/>
      <c r="T6" s="52"/>
      <c r="U6" s="52"/>
    </row>
    <row r="7" spans="1:21" ht="19.5" customHeight="1" x14ac:dyDescent="0.25">
      <c r="A7" s="25"/>
      <c r="B7" s="116" t="s">
        <v>115</v>
      </c>
      <c r="C7" s="98"/>
      <c r="D7" s="98"/>
      <c r="E7" s="98"/>
      <c r="F7" s="98"/>
      <c r="G7" s="98"/>
      <c r="H7" s="98"/>
      <c r="I7" s="104">
        <f>SUM(I8:I11)</f>
        <v>4190000</v>
      </c>
      <c r="J7" s="100"/>
      <c r="K7" s="105"/>
      <c r="L7" s="105"/>
      <c r="M7" s="105"/>
      <c r="N7" s="105"/>
      <c r="O7" s="105"/>
      <c r="P7" s="105"/>
      <c r="Q7" s="105"/>
      <c r="R7" s="105"/>
      <c r="S7" s="105"/>
      <c r="T7" s="105"/>
      <c r="U7" s="105"/>
    </row>
    <row r="8" spans="1:21" ht="61.5" customHeight="1" x14ac:dyDescent="0.25">
      <c r="A8" s="25"/>
      <c r="B8" s="81" t="s">
        <v>38</v>
      </c>
      <c r="C8" s="35" t="s">
        <v>33</v>
      </c>
      <c r="D8" s="35" t="s">
        <v>34</v>
      </c>
      <c r="E8" s="35" t="s">
        <v>35</v>
      </c>
      <c r="F8" s="35" t="s">
        <v>36</v>
      </c>
      <c r="G8" s="35" t="s">
        <v>37</v>
      </c>
      <c r="H8" s="35" t="s">
        <v>44</v>
      </c>
      <c r="I8" s="83">
        <v>440000</v>
      </c>
      <c r="J8" s="90">
        <f>I8-SUM(K8:T8)</f>
        <v>0</v>
      </c>
      <c r="K8" s="6"/>
      <c r="L8" s="6"/>
      <c r="M8" s="6">
        <v>220000</v>
      </c>
      <c r="N8" s="6"/>
      <c r="O8" s="74"/>
      <c r="P8" s="74"/>
      <c r="Q8" s="6">
        <v>220000</v>
      </c>
      <c r="R8" s="6"/>
      <c r="S8" s="74"/>
      <c r="T8" s="74"/>
      <c r="U8" s="74"/>
    </row>
    <row r="9" spans="1:21" ht="60" customHeight="1" x14ac:dyDescent="0.25">
      <c r="A9" s="25"/>
      <c r="B9" s="81" t="s">
        <v>26</v>
      </c>
      <c r="C9" s="35" t="s">
        <v>27</v>
      </c>
      <c r="D9" s="35" t="s">
        <v>28</v>
      </c>
      <c r="E9" s="35" t="s">
        <v>29</v>
      </c>
      <c r="F9" s="61" t="s">
        <v>32</v>
      </c>
      <c r="G9" s="61" t="s">
        <v>55</v>
      </c>
      <c r="H9" s="35" t="s">
        <v>63</v>
      </c>
      <c r="I9" s="83">
        <v>750000</v>
      </c>
      <c r="J9" s="90">
        <f>I9-SUM(K9:T9)</f>
        <v>0</v>
      </c>
      <c r="K9" s="6"/>
      <c r="L9" s="6"/>
      <c r="M9" s="6">
        <v>400000</v>
      </c>
      <c r="N9" s="6"/>
      <c r="O9" s="74"/>
      <c r="P9" s="74"/>
      <c r="Q9" s="6"/>
      <c r="R9" s="6">
        <v>350000</v>
      </c>
      <c r="S9" s="74"/>
      <c r="T9" s="74"/>
      <c r="U9" s="74"/>
    </row>
    <row r="10" spans="1:21" ht="30" x14ac:dyDescent="0.25">
      <c r="A10" s="23"/>
      <c r="B10" s="81" t="s">
        <v>43</v>
      </c>
      <c r="C10" s="69" t="s">
        <v>39</v>
      </c>
      <c r="D10" s="37" t="s">
        <v>40</v>
      </c>
      <c r="E10" s="37" t="s">
        <v>41</v>
      </c>
      <c r="F10" s="37" t="s">
        <v>42</v>
      </c>
      <c r="G10" s="37" t="s">
        <v>45</v>
      </c>
      <c r="H10" s="37" t="s">
        <v>46</v>
      </c>
      <c r="I10" s="84">
        <v>500000</v>
      </c>
      <c r="J10" s="90">
        <f>I10-SUM(K10:T10)</f>
        <v>0</v>
      </c>
      <c r="K10" s="73"/>
      <c r="L10" s="73">
        <v>320000</v>
      </c>
      <c r="M10" s="73">
        <v>180000</v>
      </c>
      <c r="N10" s="73"/>
      <c r="O10" s="80"/>
      <c r="P10" s="80"/>
      <c r="Q10" s="73"/>
      <c r="R10" s="73"/>
      <c r="S10" s="73"/>
      <c r="T10" s="73"/>
      <c r="U10" s="74"/>
    </row>
    <row r="11" spans="1:21" ht="45" x14ac:dyDescent="0.25">
      <c r="A11" s="23"/>
      <c r="B11" s="79" t="s">
        <v>347</v>
      </c>
      <c r="C11" s="79" t="s">
        <v>348</v>
      </c>
      <c r="D11" s="79" t="s">
        <v>349</v>
      </c>
      <c r="E11" s="79" t="s">
        <v>354</v>
      </c>
      <c r="F11" s="79" t="s">
        <v>359</v>
      </c>
      <c r="G11" s="79" t="s">
        <v>363</v>
      </c>
      <c r="H11" s="79" t="s">
        <v>350</v>
      </c>
      <c r="I11" s="63">
        <v>2500000</v>
      </c>
      <c r="J11" s="91"/>
      <c r="K11" s="73"/>
      <c r="L11" s="73"/>
      <c r="M11" s="73"/>
      <c r="N11" s="73"/>
      <c r="O11" s="80"/>
      <c r="P11" s="80"/>
      <c r="Q11" s="73"/>
      <c r="R11" s="73"/>
      <c r="S11" s="73"/>
      <c r="T11" s="73"/>
      <c r="U11" s="144">
        <v>2500000</v>
      </c>
    </row>
    <row r="12" spans="1:21" ht="18.75" x14ac:dyDescent="0.3">
      <c r="A12" s="26"/>
      <c r="B12" s="115" t="s">
        <v>99</v>
      </c>
      <c r="C12" s="101"/>
      <c r="D12" s="101"/>
      <c r="E12" s="101"/>
      <c r="F12" s="102"/>
      <c r="G12" s="102"/>
      <c r="H12" s="101"/>
      <c r="I12" s="103">
        <f>SUM(I13:I16)</f>
        <v>1000000</v>
      </c>
      <c r="J12" s="106"/>
      <c r="K12" s="107"/>
      <c r="L12" s="107"/>
      <c r="M12" s="107"/>
      <c r="N12" s="107"/>
      <c r="O12" s="105"/>
      <c r="P12" s="105"/>
      <c r="Q12" s="107"/>
      <c r="R12" s="107"/>
      <c r="S12" s="107"/>
      <c r="T12" s="107"/>
      <c r="U12" s="107"/>
    </row>
    <row r="13" spans="1:21" ht="75" x14ac:dyDescent="0.25">
      <c r="A13" s="26"/>
      <c r="B13" s="88" t="s">
        <v>52</v>
      </c>
      <c r="C13" s="88" t="s">
        <v>53</v>
      </c>
      <c r="D13" s="88" t="s">
        <v>53</v>
      </c>
      <c r="E13" s="87" t="s">
        <v>54</v>
      </c>
      <c r="F13" s="87" t="s">
        <v>119</v>
      </c>
      <c r="G13" s="79" t="s">
        <v>56</v>
      </c>
      <c r="H13" s="79" t="s">
        <v>201</v>
      </c>
      <c r="I13" s="82">
        <v>200000</v>
      </c>
      <c r="J13" s="90">
        <f>I13-SUM(K13:T13)</f>
        <v>0</v>
      </c>
      <c r="K13" s="75">
        <v>50000</v>
      </c>
      <c r="L13" s="75">
        <v>150000</v>
      </c>
      <c r="M13" s="75"/>
      <c r="N13" s="75"/>
      <c r="O13" s="80"/>
      <c r="P13" s="80"/>
      <c r="Q13" s="75"/>
      <c r="R13" s="75"/>
      <c r="S13" s="75"/>
      <c r="T13" s="75"/>
      <c r="U13" s="144"/>
    </row>
    <row r="14" spans="1:21" ht="45" x14ac:dyDescent="0.25">
      <c r="A14" s="26"/>
      <c r="B14" s="88" t="s">
        <v>51</v>
      </c>
      <c r="C14" s="87" t="s">
        <v>109</v>
      </c>
      <c r="D14" s="87" t="s">
        <v>110</v>
      </c>
      <c r="E14" s="87" t="s">
        <v>108</v>
      </c>
      <c r="F14" s="87" t="s">
        <v>139</v>
      </c>
      <c r="G14" s="79" t="s">
        <v>111</v>
      </c>
      <c r="H14" s="79" t="s">
        <v>112</v>
      </c>
      <c r="I14" s="82">
        <v>150000</v>
      </c>
      <c r="J14" s="90">
        <f>I14-SUM(K14:T14)</f>
        <v>0</v>
      </c>
      <c r="K14" s="75"/>
      <c r="L14" s="75">
        <v>150000</v>
      </c>
      <c r="M14" s="75"/>
      <c r="N14" s="75"/>
      <c r="O14" s="80"/>
      <c r="P14" s="80"/>
      <c r="Q14" s="75"/>
      <c r="R14" s="75"/>
      <c r="S14" s="75"/>
      <c r="T14" s="75"/>
      <c r="U14" s="144"/>
    </row>
    <row r="15" spans="1:21" x14ac:dyDescent="0.25">
      <c r="A15" s="26"/>
      <c r="B15" s="87" t="s">
        <v>104</v>
      </c>
      <c r="C15" s="87" t="s">
        <v>105</v>
      </c>
      <c r="D15" s="87" t="s">
        <v>106</v>
      </c>
      <c r="E15" s="87" t="s">
        <v>108</v>
      </c>
      <c r="F15" s="87" t="s">
        <v>118</v>
      </c>
      <c r="G15" s="79" t="s">
        <v>140</v>
      </c>
      <c r="H15" s="79" t="s">
        <v>107</v>
      </c>
      <c r="I15" s="82">
        <v>500000</v>
      </c>
      <c r="J15" s="90">
        <f>I15-SUM(K15:T15)</f>
        <v>0</v>
      </c>
      <c r="K15" s="75"/>
      <c r="L15" s="75">
        <v>500000</v>
      </c>
      <c r="M15" s="75"/>
      <c r="N15" s="75"/>
      <c r="O15" s="80"/>
      <c r="P15" s="80"/>
      <c r="Q15" s="75"/>
      <c r="R15" s="75"/>
      <c r="S15" s="75"/>
      <c r="T15" s="75"/>
      <c r="U15" s="144"/>
    </row>
    <row r="16" spans="1:21" s="71" customFormat="1" ht="39" customHeight="1" x14ac:dyDescent="0.25">
      <c r="A16" s="26"/>
      <c r="B16" s="79" t="s">
        <v>137</v>
      </c>
      <c r="C16" s="79" t="s">
        <v>136</v>
      </c>
      <c r="D16" s="79" t="s">
        <v>136</v>
      </c>
      <c r="E16" s="79" t="s">
        <v>366</v>
      </c>
      <c r="F16" s="79" t="s">
        <v>139</v>
      </c>
      <c r="G16" s="35" t="s">
        <v>138</v>
      </c>
      <c r="H16" s="79" t="s">
        <v>141</v>
      </c>
      <c r="I16" s="82">
        <v>150000</v>
      </c>
      <c r="J16" s="90">
        <f>I16-SUM(K16:T16)</f>
        <v>0</v>
      </c>
      <c r="K16" s="75">
        <v>150000</v>
      </c>
      <c r="L16" s="75"/>
      <c r="M16" s="75"/>
      <c r="N16" s="75"/>
      <c r="O16" s="75"/>
      <c r="P16" s="75"/>
      <c r="Q16" s="75"/>
      <c r="R16" s="75"/>
      <c r="S16" s="75"/>
      <c r="T16" s="75"/>
      <c r="U16" s="145"/>
    </row>
    <row r="17" spans="1:21" s="71" customFormat="1" ht="60" x14ac:dyDescent="0.25">
      <c r="A17" s="26"/>
      <c r="B17" s="79" t="s">
        <v>353</v>
      </c>
      <c r="C17" s="79" t="s">
        <v>355</v>
      </c>
      <c r="D17" s="79" t="s">
        <v>356</v>
      </c>
      <c r="E17" s="79" t="s">
        <v>364</v>
      </c>
      <c r="F17" s="79" t="s">
        <v>359</v>
      </c>
      <c r="G17" s="79" t="s">
        <v>361</v>
      </c>
      <c r="H17" s="79" t="s">
        <v>362</v>
      </c>
      <c r="I17" s="82">
        <v>960000</v>
      </c>
      <c r="J17" s="90"/>
      <c r="K17" s="75"/>
      <c r="L17" s="75"/>
      <c r="M17" s="75"/>
      <c r="N17" s="75"/>
      <c r="O17" s="75"/>
      <c r="P17" s="75"/>
      <c r="Q17" s="75"/>
      <c r="R17" s="75"/>
      <c r="S17" s="75"/>
      <c r="T17" s="75"/>
      <c r="U17" s="75">
        <v>960000</v>
      </c>
    </row>
    <row r="18" spans="1:21" s="71" customFormat="1" ht="30" x14ac:dyDescent="0.25">
      <c r="A18" s="26"/>
      <c r="B18" s="79" t="s">
        <v>352</v>
      </c>
      <c r="C18" s="79" t="s">
        <v>357</v>
      </c>
      <c r="D18" s="79" t="s">
        <v>358</v>
      </c>
      <c r="E18" s="79" t="s">
        <v>365</v>
      </c>
      <c r="F18" s="79" t="s">
        <v>359</v>
      </c>
      <c r="G18" s="79" t="s">
        <v>360</v>
      </c>
      <c r="H18" s="79" t="s">
        <v>362</v>
      </c>
      <c r="I18" s="82">
        <v>3400000</v>
      </c>
      <c r="J18" s="90"/>
      <c r="K18" s="75"/>
      <c r="L18" s="75"/>
      <c r="M18" s="75"/>
      <c r="N18" s="75"/>
      <c r="O18" s="75"/>
      <c r="P18" s="75"/>
      <c r="Q18" s="75"/>
      <c r="R18" s="75"/>
      <c r="S18" s="75"/>
      <c r="T18" s="75"/>
      <c r="U18" s="75">
        <v>3400000</v>
      </c>
    </row>
    <row r="19" spans="1:21" s="71" customFormat="1" ht="18" customHeight="1" x14ac:dyDescent="0.25">
      <c r="A19" s="26"/>
      <c r="B19" s="115" t="s">
        <v>100</v>
      </c>
      <c r="C19" s="102"/>
      <c r="D19" s="102"/>
      <c r="E19" s="102"/>
      <c r="F19" s="102"/>
      <c r="G19" s="102"/>
      <c r="H19" s="102"/>
      <c r="I19" s="104">
        <f>SUM(I20:I32)</f>
        <v>1669483</v>
      </c>
      <c r="J19" s="108"/>
      <c r="K19" s="107"/>
      <c r="L19" s="107"/>
      <c r="M19" s="107"/>
      <c r="N19" s="107"/>
      <c r="O19" s="107"/>
      <c r="P19" s="107"/>
      <c r="Q19" s="107"/>
      <c r="R19" s="107"/>
      <c r="S19" s="107"/>
      <c r="T19" s="107"/>
      <c r="U19" s="107"/>
    </row>
    <row r="20" spans="1:21" s="71" customFormat="1" ht="51.75" customHeight="1" x14ac:dyDescent="0.25">
      <c r="A20" s="26"/>
      <c r="B20" s="79" t="s">
        <v>128</v>
      </c>
      <c r="C20" s="87" t="s">
        <v>101</v>
      </c>
      <c r="D20" s="87" t="s">
        <v>102</v>
      </c>
      <c r="E20" s="87" t="s">
        <v>103</v>
      </c>
      <c r="F20" s="87" t="s">
        <v>142</v>
      </c>
      <c r="G20" s="79" t="s">
        <v>161</v>
      </c>
      <c r="H20" s="87" t="s">
        <v>143</v>
      </c>
      <c r="I20" s="82">
        <v>80000</v>
      </c>
      <c r="J20" s="90">
        <f t="shared" ref="J20:J31" si="3">I20-SUM(K20:T20)</f>
        <v>0</v>
      </c>
      <c r="K20" s="75"/>
      <c r="L20" s="75">
        <v>80000</v>
      </c>
      <c r="M20" s="75"/>
      <c r="N20" s="75"/>
      <c r="O20" s="75"/>
      <c r="P20" s="75"/>
      <c r="Q20" s="75"/>
      <c r="R20" s="75"/>
      <c r="S20" s="75"/>
      <c r="T20" s="75"/>
      <c r="U20" s="75"/>
    </row>
    <row r="21" spans="1:21" s="71" customFormat="1" ht="48" customHeight="1" x14ac:dyDescent="0.25">
      <c r="A21" s="26"/>
      <c r="B21" s="79" t="s">
        <v>127</v>
      </c>
      <c r="C21" s="87" t="s">
        <v>116</v>
      </c>
      <c r="D21" s="87" t="s">
        <v>117</v>
      </c>
      <c r="E21" s="87" t="s">
        <v>122</v>
      </c>
      <c r="F21" s="87" t="s">
        <v>194</v>
      </c>
      <c r="G21" s="86" t="s">
        <v>135</v>
      </c>
      <c r="H21" s="86" t="s">
        <v>125</v>
      </c>
      <c r="I21" s="82">
        <v>120000</v>
      </c>
      <c r="J21" s="90">
        <f t="shared" si="3"/>
        <v>0</v>
      </c>
      <c r="K21" s="75"/>
      <c r="L21" s="75">
        <v>120000</v>
      </c>
      <c r="M21" s="75"/>
      <c r="N21" s="75"/>
      <c r="O21" s="75"/>
      <c r="P21" s="75"/>
      <c r="Q21" s="75"/>
      <c r="R21" s="75"/>
      <c r="S21" s="75"/>
      <c r="T21" s="75"/>
      <c r="U21" s="75"/>
    </row>
    <row r="22" spans="1:21" s="71" customFormat="1" ht="50.25" customHeight="1" x14ac:dyDescent="0.25">
      <c r="A22" s="26"/>
      <c r="B22" s="79" t="s">
        <v>129</v>
      </c>
      <c r="C22" s="87" t="s">
        <v>123</v>
      </c>
      <c r="D22" s="87" t="s">
        <v>124</v>
      </c>
      <c r="E22" s="87" t="s">
        <v>121</v>
      </c>
      <c r="F22" s="87" t="s">
        <v>194</v>
      </c>
      <c r="G22" s="86" t="s">
        <v>130</v>
      </c>
      <c r="H22" s="86" t="s">
        <v>126</v>
      </c>
      <c r="I22" s="82">
        <v>100000</v>
      </c>
      <c r="J22" s="90">
        <f t="shared" si="3"/>
        <v>0</v>
      </c>
      <c r="K22" s="75"/>
      <c r="L22" s="75">
        <v>100000</v>
      </c>
      <c r="M22" s="75"/>
      <c r="N22" s="75"/>
      <c r="O22" s="75"/>
      <c r="P22" s="75"/>
      <c r="Q22" s="75"/>
      <c r="R22" s="75"/>
      <c r="S22" s="75"/>
      <c r="T22" s="75"/>
      <c r="U22" s="75"/>
    </row>
    <row r="23" spans="1:21" s="71" customFormat="1" ht="50.25" customHeight="1" x14ac:dyDescent="0.25">
      <c r="A23" s="26"/>
      <c r="B23" s="79" t="s">
        <v>131</v>
      </c>
      <c r="C23" s="87" t="s">
        <v>132</v>
      </c>
      <c r="D23" s="87" t="s">
        <v>133</v>
      </c>
      <c r="E23" s="87" t="s">
        <v>134</v>
      </c>
      <c r="F23" s="87" t="s">
        <v>194</v>
      </c>
      <c r="G23" s="86" t="s">
        <v>197</v>
      </c>
      <c r="H23" s="86" t="s">
        <v>146</v>
      </c>
      <c r="I23" s="82">
        <v>250000</v>
      </c>
      <c r="J23" s="90">
        <f t="shared" si="3"/>
        <v>0</v>
      </c>
      <c r="K23" s="75"/>
      <c r="L23" s="75">
        <v>250000</v>
      </c>
      <c r="M23" s="75"/>
      <c r="N23" s="75"/>
      <c r="O23" s="75"/>
      <c r="P23" s="75"/>
      <c r="Q23" s="75"/>
      <c r="R23" s="75"/>
      <c r="S23" s="75"/>
      <c r="T23" s="75"/>
      <c r="U23" s="75"/>
    </row>
    <row r="24" spans="1:21" s="71" customFormat="1" ht="50.25" customHeight="1" x14ac:dyDescent="0.25">
      <c r="A24" s="26"/>
      <c r="B24" s="79" t="s">
        <v>144</v>
      </c>
      <c r="C24" s="87" t="s">
        <v>133</v>
      </c>
      <c r="D24" s="87" t="s">
        <v>145</v>
      </c>
      <c r="E24" s="87" t="s">
        <v>309</v>
      </c>
      <c r="F24" s="87" t="s">
        <v>194</v>
      </c>
      <c r="G24" s="86" t="s">
        <v>196</v>
      </c>
      <c r="H24" s="86" t="s">
        <v>200</v>
      </c>
      <c r="I24" s="82">
        <v>30000</v>
      </c>
      <c r="J24" s="90">
        <f t="shared" si="3"/>
        <v>0</v>
      </c>
      <c r="K24" s="75"/>
      <c r="L24" s="75">
        <v>30000</v>
      </c>
      <c r="M24" s="75"/>
      <c r="N24" s="75"/>
      <c r="O24" s="75"/>
      <c r="P24" s="75"/>
      <c r="Q24" s="75"/>
      <c r="R24" s="75"/>
      <c r="S24" s="75"/>
      <c r="T24" s="75"/>
      <c r="U24" s="75"/>
    </row>
    <row r="25" spans="1:21" s="71" customFormat="1" ht="50.25" customHeight="1" x14ac:dyDescent="0.25">
      <c r="A25" s="26"/>
      <c r="B25" s="79" t="s">
        <v>192</v>
      </c>
      <c r="C25" s="87" t="s">
        <v>133</v>
      </c>
      <c r="D25" s="87" t="s">
        <v>195</v>
      </c>
      <c r="E25" s="87" t="s">
        <v>308</v>
      </c>
      <c r="F25" s="87" t="s">
        <v>193</v>
      </c>
      <c r="G25" s="86" t="s">
        <v>198</v>
      </c>
      <c r="H25" s="86" t="s">
        <v>199</v>
      </c>
      <c r="I25" s="82">
        <v>35000</v>
      </c>
      <c r="J25" s="90">
        <f t="shared" si="3"/>
        <v>0</v>
      </c>
      <c r="K25" s="75"/>
      <c r="L25" s="75">
        <v>35000</v>
      </c>
      <c r="M25" s="75"/>
      <c r="N25" s="75"/>
      <c r="O25" s="75"/>
      <c r="P25" s="75"/>
      <c r="Q25" s="75"/>
      <c r="R25" s="75"/>
      <c r="S25" s="75"/>
      <c r="T25" s="75"/>
      <c r="U25" s="75"/>
    </row>
    <row r="26" spans="1:21" s="71" customFormat="1" ht="50.25" customHeight="1" x14ac:dyDescent="0.25">
      <c r="A26" s="26"/>
      <c r="B26" s="87" t="s">
        <v>147</v>
      </c>
      <c r="C26" s="87" t="s">
        <v>148</v>
      </c>
      <c r="D26" s="87" t="s">
        <v>149</v>
      </c>
      <c r="E26" s="87" t="s">
        <v>307</v>
      </c>
      <c r="F26" s="87" t="s">
        <v>194</v>
      </c>
      <c r="G26" s="86" t="s">
        <v>311</v>
      </c>
      <c r="H26" s="86" t="s">
        <v>150</v>
      </c>
      <c r="I26" s="82">
        <v>125000</v>
      </c>
      <c r="J26" s="90">
        <f t="shared" si="3"/>
        <v>0</v>
      </c>
      <c r="K26" s="75"/>
      <c r="L26" s="75">
        <v>125000</v>
      </c>
      <c r="M26" s="75"/>
      <c r="N26" s="75"/>
      <c r="O26" s="75"/>
      <c r="P26" s="75"/>
      <c r="Q26" s="75"/>
      <c r="R26" s="75"/>
      <c r="S26" s="75"/>
      <c r="T26" s="75"/>
      <c r="U26" s="75"/>
    </row>
    <row r="27" spans="1:21" s="71" customFormat="1" ht="31.5" customHeight="1" x14ac:dyDescent="0.25">
      <c r="A27" s="26"/>
      <c r="B27" s="79" t="s">
        <v>154</v>
      </c>
      <c r="C27" s="79" t="s">
        <v>151</v>
      </c>
      <c r="D27" s="79" t="s">
        <v>133</v>
      </c>
      <c r="E27" s="79" t="s">
        <v>152</v>
      </c>
      <c r="F27" s="87" t="s">
        <v>194</v>
      </c>
      <c r="G27" s="86" t="s">
        <v>160</v>
      </c>
      <c r="H27" s="79" t="s">
        <v>153</v>
      </c>
      <c r="I27" s="82">
        <v>50000</v>
      </c>
      <c r="J27" s="90">
        <f t="shared" si="3"/>
        <v>0</v>
      </c>
      <c r="K27" s="75"/>
      <c r="L27" s="75">
        <v>50000</v>
      </c>
      <c r="M27" s="75"/>
      <c r="N27" s="75"/>
      <c r="O27" s="75"/>
      <c r="P27" s="75"/>
      <c r="Q27" s="75"/>
      <c r="R27" s="75"/>
      <c r="S27" s="75"/>
      <c r="T27" s="75"/>
      <c r="U27" s="75"/>
    </row>
    <row r="28" spans="1:21" s="71" customFormat="1" ht="35.25" customHeight="1" x14ac:dyDescent="0.25">
      <c r="A28" s="26"/>
      <c r="B28" s="79" t="s">
        <v>155</v>
      </c>
      <c r="C28" s="79" t="s">
        <v>156</v>
      </c>
      <c r="D28" s="79" t="s">
        <v>157</v>
      </c>
      <c r="E28" s="79" t="s">
        <v>306</v>
      </c>
      <c r="F28" s="87" t="s">
        <v>194</v>
      </c>
      <c r="G28" s="86" t="s">
        <v>159</v>
      </c>
      <c r="H28" s="79" t="s">
        <v>158</v>
      </c>
      <c r="I28" s="82">
        <v>61483</v>
      </c>
      <c r="J28" s="90">
        <f t="shared" si="3"/>
        <v>0</v>
      </c>
      <c r="K28" s="75"/>
      <c r="L28" s="75">
        <v>61483</v>
      </c>
      <c r="M28" s="75"/>
      <c r="N28" s="75"/>
      <c r="O28" s="75"/>
      <c r="P28" s="75"/>
      <c r="Q28" s="75"/>
      <c r="R28" s="75"/>
      <c r="S28" s="75"/>
      <c r="T28" s="75"/>
      <c r="U28" s="75"/>
    </row>
    <row r="29" spans="1:21" s="71" customFormat="1" ht="60" customHeight="1" x14ac:dyDescent="0.25">
      <c r="A29" s="26"/>
      <c r="B29" s="79" t="s">
        <v>303</v>
      </c>
      <c r="C29" s="79" t="s">
        <v>305</v>
      </c>
      <c r="D29" s="79" t="s">
        <v>314</v>
      </c>
      <c r="E29" s="79" t="s">
        <v>310</v>
      </c>
      <c r="F29" s="87" t="s">
        <v>194</v>
      </c>
      <c r="G29" s="87" t="s">
        <v>322</v>
      </c>
      <c r="H29" s="79" t="s">
        <v>312</v>
      </c>
      <c r="I29" s="82">
        <v>153000</v>
      </c>
      <c r="J29" s="90">
        <f t="shared" si="3"/>
        <v>0</v>
      </c>
      <c r="K29" s="75"/>
      <c r="L29" s="75"/>
      <c r="M29" s="75"/>
      <c r="N29" s="75"/>
      <c r="O29" s="75">
        <v>153000</v>
      </c>
      <c r="P29" s="75"/>
      <c r="Q29" s="75"/>
      <c r="R29" s="75"/>
      <c r="S29" s="75"/>
      <c r="T29" s="75"/>
      <c r="U29" s="75"/>
    </row>
    <row r="30" spans="1:21" s="71" customFormat="1" ht="87.75" customHeight="1" x14ac:dyDescent="0.25">
      <c r="A30" s="26"/>
      <c r="B30" s="87" t="s">
        <v>318</v>
      </c>
      <c r="C30" s="87" t="s">
        <v>319</v>
      </c>
      <c r="D30" s="87" t="s">
        <v>320</v>
      </c>
      <c r="E30" s="87" t="s">
        <v>321</v>
      </c>
      <c r="F30" s="87" t="s">
        <v>142</v>
      </c>
      <c r="G30" s="87" t="s">
        <v>323</v>
      </c>
      <c r="H30" s="87" t="s">
        <v>312</v>
      </c>
      <c r="I30" s="82">
        <v>440000</v>
      </c>
      <c r="J30" s="90">
        <f t="shared" si="3"/>
        <v>0</v>
      </c>
      <c r="K30" s="75"/>
      <c r="L30" s="75"/>
      <c r="M30" s="75"/>
      <c r="N30" s="75"/>
      <c r="O30" s="75">
        <v>440000</v>
      </c>
      <c r="P30" s="75"/>
      <c r="Q30" s="75"/>
      <c r="R30" s="75"/>
      <c r="S30" s="75"/>
      <c r="T30" s="75"/>
      <c r="U30" s="75"/>
    </row>
    <row r="31" spans="1:21" s="71" customFormat="1" ht="56.25" customHeight="1" x14ac:dyDescent="0.25">
      <c r="A31" s="26"/>
      <c r="B31" s="87" t="s">
        <v>324</v>
      </c>
      <c r="C31" s="87" t="s">
        <v>326</v>
      </c>
      <c r="D31" s="87" t="s">
        <v>327</v>
      </c>
      <c r="E31" s="87" t="s">
        <v>328</v>
      </c>
      <c r="F31" s="87" t="s">
        <v>194</v>
      </c>
      <c r="G31" s="86" t="s">
        <v>329</v>
      </c>
      <c r="H31" s="87" t="s">
        <v>312</v>
      </c>
      <c r="I31" s="82">
        <v>225000</v>
      </c>
      <c r="J31" s="90">
        <f t="shared" si="3"/>
        <v>0</v>
      </c>
      <c r="K31" s="75"/>
      <c r="L31" s="75"/>
      <c r="M31" s="75"/>
      <c r="N31" s="75"/>
      <c r="O31" s="80" t="s">
        <v>317</v>
      </c>
      <c r="P31" s="75">
        <v>225000</v>
      </c>
      <c r="Q31" s="75"/>
      <c r="R31" s="75"/>
      <c r="S31" s="75"/>
      <c r="T31" s="75"/>
      <c r="U31" s="75"/>
    </row>
    <row r="32" spans="1:21" ht="18" customHeight="1" x14ac:dyDescent="0.25">
      <c r="A32" s="23"/>
      <c r="B32" s="79"/>
      <c r="C32" s="79"/>
      <c r="D32" s="79"/>
      <c r="E32" s="79"/>
      <c r="F32" s="79"/>
      <c r="G32" s="79"/>
      <c r="I32" s="83"/>
      <c r="J32" s="91"/>
      <c r="K32" s="73"/>
      <c r="L32" s="73"/>
      <c r="M32" s="73"/>
      <c r="N32" s="73"/>
      <c r="O32" s="80"/>
      <c r="P32" s="80"/>
      <c r="Q32" s="73"/>
      <c r="R32" s="73"/>
      <c r="S32" s="73"/>
      <c r="T32" s="73"/>
      <c r="U32" s="73"/>
    </row>
    <row r="33" spans="1:21" ht="18" customHeight="1" x14ac:dyDescent="0.3">
      <c r="A33" s="23"/>
      <c r="B33" s="115" t="s">
        <v>47</v>
      </c>
      <c r="C33" s="101"/>
      <c r="D33" s="101"/>
      <c r="E33" s="101"/>
      <c r="F33" s="101"/>
      <c r="G33" s="101"/>
      <c r="H33" s="101"/>
      <c r="I33" s="99">
        <f>SUM(I34:I37)</f>
        <v>1000000</v>
      </c>
      <c r="J33" s="106"/>
      <c r="K33" s="107"/>
      <c r="L33" s="107"/>
      <c r="M33" s="107"/>
      <c r="N33" s="107"/>
      <c r="O33" s="105"/>
      <c r="P33" s="105"/>
      <c r="Q33" s="107"/>
      <c r="R33" s="107"/>
      <c r="S33" s="107"/>
      <c r="T33" s="107"/>
      <c r="U33" s="107"/>
    </row>
    <row r="34" spans="1:21" s="71" customFormat="1" ht="60" x14ac:dyDescent="0.25">
      <c r="A34" s="23"/>
      <c r="B34" s="38" t="s">
        <v>88</v>
      </c>
      <c r="C34" s="79" t="s">
        <v>89</v>
      </c>
      <c r="D34" s="79" t="s">
        <v>90</v>
      </c>
      <c r="E34" s="79" t="s">
        <v>91</v>
      </c>
      <c r="F34" s="79" t="s">
        <v>190</v>
      </c>
      <c r="G34" s="86" t="s">
        <v>191</v>
      </c>
      <c r="H34" s="38"/>
      <c r="I34" s="82">
        <v>210000</v>
      </c>
      <c r="J34" s="90">
        <f>I34-SUM(K34:T34)</f>
        <v>0</v>
      </c>
      <c r="K34" s="73">
        <v>210000</v>
      </c>
      <c r="L34" s="73"/>
      <c r="M34" s="73"/>
      <c r="N34" s="73"/>
      <c r="O34" s="75"/>
      <c r="P34" s="75"/>
      <c r="Q34" s="73"/>
      <c r="R34" s="73"/>
      <c r="S34" s="73"/>
      <c r="T34" s="73"/>
      <c r="U34" s="73"/>
    </row>
    <row r="35" spans="1:21" s="71" customFormat="1" ht="60" x14ac:dyDescent="0.25">
      <c r="A35" s="23"/>
      <c r="B35" s="79" t="s">
        <v>92</v>
      </c>
      <c r="C35" s="79" t="s">
        <v>93</v>
      </c>
      <c r="D35" s="79" t="s">
        <v>94</v>
      </c>
      <c r="E35" s="79" t="s">
        <v>95</v>
      </c>
      <c r="F35" s="79" t="s">
        <v>190</v>
      </c>
      <c r="G35" s="86" t="s">
        <v>191</v>
      </c>
      <c r="H35" s="38"/>
      <c r="I35" s="82">
        <v>180000</v>
      </c>
      <c r="J35" s="90">
        <f>I35-SUM(K35:T35)</f>
        <v>0</v>
      </c>
      <c r="K35" s="73">
        <v>180000</v>
      </c>
      <c r="L35" s="73"/>
      <c r="M35" s="73"/>
      <c r="N35" s="73"/>
      <c r="O35" s="75"/>
      <c r="P35" s="75"/>
      <c r="Q35" s="73"/>
      <c r="R35" s="73"/>
      <c r="S35" s="73"/>
      <c r="T35" s="73"/>
      <c r="U35" s="73"/>
    </row>
    <row r="36" spans="1:21" s="71" customFormat="1" ht="30" x14ac:dyDescent="0.25">
      <c r="A36" s="23"/>
      <c r="B36" s="79" t="s">
        <v>96</v>
      </c>
      <c r="C36" s="79" t="s">
        <v>97</v>
      </c>
      <c r="D36" s="89" t="s">
        <v>98</v>
      </c>
      <c r="E36" s="79" t="s">
        <v>95</v>
      </c>
      <c r="F36" s="38"/>
      <c r="G36" s="38"/>
      <c r="H36" s="38"/>
      <c r="I36" s="82">
        <v>310000</v>
      </c>
      <c r="J36" s="90">
        <f>I36-SUM(K36:T36)</f>
        <v>0</v>
      </c>
      <c r="K36" s="73">
        <v>310000</v>
      </c>
      <c r="L36" s="73"/>
      <c r="M36" s="73"/>
      <c r="N36" s="73"/>
      <c r="O36" s="75"/>
      <c r="P36" s="75"/>
      <c r="Q36" s="73"/>
      <c r="R36" s="73"/>
      <c r="S36" s="73"/>
      <c r="T36" s="73"/>
      <c r="U36" s="73"/>
    </row>
    <row r="37" spans="1:21" s="71" customFormat="1" x14ac:dyDescent="0.25">
      <c r="A37" s="23"/>
      <c r="B37" s="79" t="s">
        <v>113</v>
      </c>
      <c r="C37" s="38"/>
      <c r="D37" s="38"/>
      <c r="E37" s="38"/>
      <c r="F37" s="38"/>
      <c r="G37" s="38"/>
      <c r="H37" s="38"/>
      <c r="I37" s="82">
        <v>300000</v>
      </c>
      <c r="J37" s="90">
        <f>I37-SUM(K37:T37)</f>
        <v>0</v>
      </c>
      <c r="K37" s="73">
        <v>300000</v>
      </c>
      <c r="L37" s="73"/>
      <c r="M37" s="73"/>
      <c r="N37" s="73"/>
      <c r="O37" s="75"/>
      <c r="P37" s="75"/>
      <c r="Q37" s="73"/>
      <c r="R37" s="73"/>
      <c r="S37" s="73"/>
      <c r="T37" s="73"/>
      <c r="U37" s="73"/>
    </row>
    <row r="38" spans="1:21" s="12" customFormat="1" ht="18.75" x14ac:dyDescent="0.3">
      <c r="A38" s="27"/>
      <c r="B38" s="115" t="s">
        <v>48</v>
      </c>
      <c r="C38" s="101"/>
      <c r="D38" s="101"/>
      <c r="E38" s="101"/>
      <c r="F38" s="101"/>
      <c r="G38" s="101"/>
      <c r="H38" s="101"/>
      <c r="I38" s="99">
        <f>SUM(I39:I67)</f>
        <v>1200000</v>
      </c>
      <c r="J38" s="92"/>
      <c r="K38" s="76"/>
      <c r="L38" s="76"/>
      <c r="M38" s="76"/>
      <c r="N38" s="76"/>
      <c r="O38" s="11"/>
      <c r="P38" s="11"/>
      <c r="Q38" s="76"/>
      <c r="R38" s="76"/>
      <c r="S38" s="76"/>
      <c r="T38" s="76"/>
      <c r="U38" s="76"/>
    </row>
    <row r="39" spans="1:21" s="71" customFormat="1" x14ac:dyDescent="0.25">
      <c r="A39" s="23"/>
      <c r="B39" s="125" t="s">
        <v>203</v>
      </c>
      <c r="C39" s="619" t="s">
        <v>222</v>
      </c>
      <c r="D39" s="627"/>
      <c r="E39" s="79" t="s">
        <v>223</v>
      </c>
      <c r="F39" s="79" t="s">
        <v>276</v>
      </c>
      <c r="G39" s="79" t="s">
        <v>278</v>
      </c>
      <c r="H39" s="79" t="s">
        <v>277</v>
      </c>
      <c r="I39" s="83">
        <v>21000</v>
      </c>
      <c r="J39" s="90">
        <f t="shared" ref="J39:J67" si="4">I39-SUM(K39:T39)</f>
        <v>0</v>
      </c>
      <c r="K39" s="73">
        <v>21000</v>
      </c>
      <c r="L39" s="73"/>
      <c r="M39" s="73"/>
      <c r="N39" s="73"/>
      <c r="O39" s="75"/>
      <c r="P39" s="75"/>
      <c r="Q39" s="73"/>
      <c r="R39" s="73"/>
      <c r="S39" s="73"/>
      <c r="T39" s="73"/>
      <c r="U39" s="73"/>
    </row>
    <row r="40" spans="1:21" s="71" customFormat="1" x14ac:dyDescent="0.25">
      <c r="A40" s="23"/>
      <c r="B40" s="124" t="s">
        <v>204</v>
      </c>
      <c r="C40" s="79" t="s">
        <v>224</v>
      </c>
      <c r="D40" s="79" t="s">
        <v>225</v>
      </c>
      <c r="E40" s="79" t="s">
        <v>228</v>
      </c>
      <c r="F40" s="79" t="s">
        <v>276</v>
      </c>
      <c r="G40" s="79" t="s">
        <v>278</v>
      </c>
      <c r="H40" s="79" t="s">
        <v>277</v>
      </c>
      <c r="I40" s="83">
        <v>69000</v>
      </c>
      <c r="J40" s="90">
        <f t="shared" si="4"/>
        <v>0</v>
      </c>
      <c r="K40" s="73">
        <v>69000</v>
      </c>
      <c r="L40" s="73"/>
      <c r="M40" s="73"/>
      <c r="N40" s="73"/>
      <c r="O40" s="75"/>
      <c r="P40" s="75"/>
      <c r="Q40" s="73"/>
      <c r="R40" s="73"/>
      <c r="S40" s="73"/>
      <c r="T40" s="73"/>
      <c r="U40" s="73"/>
    </row>
    <row r="41" spans="1:21" s="71" customFormat="1" x14ac:dyDescent="0.25">
      <c r="A41" s="23"/>
      <c r="B41" s="125" t="s">
        <v>205</v>
      </c>
      <c r="C41" s="79" t="s">
        <v>226</v>
      </c>
      <c r="D41" s="79" t="s">
        <v>227</v>
      </c>
      <c r="E41" s="79" t="s">
        <v>108</v>
      </c>
      <c r="F41" s="79" t="s">
        <v>276</v>
      </c>
      <c r="G41" s="79" t="s">
        <v>278</v>
      </c>
      <c r="H41" s="79" t="s">
        <v>277</v>
      </c>
      <c r="I41" s="83">
        <v>120000</v>
      </c>
      <c r="J41" s="90">
        <f t="shared" si="4"/>
        <v>0</v>
      </c>
      <c r="K41" s="73">
        <v>120000</v>
      </c>
      <c r="L41" s="73"/>
      <c r="M41" s="73"/>
      <c r="N41" s="73"/>
      <c r="O41" s="75"/>
      <c r="P41" s="75"/>
      <c r="Q41" s="73"/>
      <c r="R41" s="73"/>
      <c r="S41" s="73"/>
      <c r="T41" s="73"/>
      <c r="U41" s="73"/>
    </row>
    <row r="42" spans="1:21" s="71" customFormat="1" x14ac:dyDescent="0.25">
      <c r="A42" s="23"/>
      <c r="B42" s="125" t="s">
        <v>206</v>
      </c>
      <c r="C42" s="79" t="s">
        <v>232</v>
      </c>
      <c r="D42" s="79" t="s">
        <v>233</v>
      </c>
      <c r="E42" s="79" t="s">
        <v>108</v>
      </c>
      <c r="F42" s="79" t="s">
        <v>276</v>
      </c>
      <c r="G42" s="79" t="s">
        <v>278</v>
      </c>
      <c r="H42" s="79" t="s">
        <v>277</v>
      </c>
      <c r="I42" s="83">
        <v>120000</v>
      </c>
      <c r="J42" s="90">
        <f t="shared" si="4"/>
        <v>0</v>
      </c>
      <c r="K42" s="73">
        <v>120000</v>
      </c>
      <c r="L42" s="73"/>
      <c r="M42" s="73"/>
      <c r="N42" s="73"/>
      <c r="O42" s="75"/>
      <c r="P42" s="75"/>
      <c r="Q42" s="73"/>
      <c r="R42" s="73"/>
      <c r="S42" s="73"/>
      <c r="T42" s="73"/>
      <c r="U42" s="73"/>
    </row>
    <row r="43" spans="1:21" s="71" customFormat="1" x14ac:dyDescent="0.25">
      <c r="A43" s="23"/>
      <c r="B43" s="125" t="s">
        <v>206</v>
      </c>
      <c r="C43" s="79" t="s">
        <v>234</v>
      </c>
      <c r="D43" s="79" t="s">
        <v>235</v>
      </c>
      <c r="E43" s="79" t="s">
        <v>229</v>
      </c>
      <c r="F43" s="79" t="s">
        <v>276</v>
      </c>
      <c r="G43" s="79" t="s">
        <v>278</v>
      </c>
      <c r="H43" s="79" t="s">
        <v>277</v>
      </c>
      <c r="I43" s="83">
        <v>84000</v>
      </c>
      <c r="J43" s="90">
        <f t="shared" si="4"/>
        <v>0</v>
      </c>
      <c r="K43" s="73">
        <v>84000</v>
      </c>
      <c r="L43" s="73"/>
      <c r="M43" s="73"/>
      <c r="N43" s="73"/>
      <c r="O43" s="75"/>
      <c r="P43" s="75"/>
      <c r="Q43" s="73"/>
      <c r="R43" s="73"/>
      <c r="S43" s="73"/>
      <c r="T43" s="73"/>
      <c r="U43" s="73"/>
    </row>
    <row r="44" spans="1:21" s="71" customFormat="1" x14ac:dyDescent="0.25">
      <c r="A44" s="23"/>
      <c r="B44" s="125" t="s">
        <v>207</v>
      </c>
      <c r="C44" s="79" t="s">
        <v>232</v>
      </c>
      <c r="D44" s="79" t="s">
        <v>236</v>
      </c>
      <c r="E44" s="79" t="s">
        <v>230</v>
      </c>
      <c r="F44" s="79" t="s">
        <v>276</v>
      </c>
      <c r="G44" s="79" t="s">
        <v>278</v>
      </c>
      <c r="H44" s="79" t="s">
        <v>277</v>
      </c>
      <c r="I44" s="83">
        <v>30000</v>
      </c>
      <c r="J44" s="90">
        <f t="shared" si="4"/>
        <v>0</v>
      </c>
      <c r="K44" s="73">
        <v>30000</v>
      </c>
      <c r="L44" s="73"/>
      <c r="M44" s="73"/>
      <c r="N44" s="73"/>
      <c r="O44" s="75"/>
      <c r="P44" s="75"/>
      <c r="Q44" s="73"/>
      <c r="R44" s="73"/>
      <c r="S44" s="73"/>
      <c r="T44" s="73"/>
      <c r="U44" s="73"/>
    </row>
    <row r="45" spans="1:21" s="71" customFormat="1" x14ac:dyDescent="0.25">
      <c r="A45" s="23"/>
      <c r="B45" s="125" t="s">
        <v>208</v>
      </c>
      <c r="C45" s="79" t="s">
        <v>237</v>
      </c>
      <c r="D45" s="79" t="s">
        <v>237</v>
      </c>
      <c r="E45" s="79" t="s">
        <v>231</v>
      </c>
      <c r="F45" s="79" t="s">
        <v>276</v>
      </c>
      <c r="G45" s="79" t="s">
        <v>278</v>
      </c>
      <c r="H45" s="79" t="s">
        <v>277</v>
      </c>
      <c r="I45" s="83">
        <v>9000</v>
      </c>
      <c r="J45" s="90">
        <f t="shared" si="4"/>
        <v>0</v>
      </c>
      <c r="K45" s="73">
        <v>9000</v>
      </c>
      <c r="L45" s="73"/>
      <c r="M45" s="73"/>
      <c r="N45" s="73"/>
      <c r="O45" s="75"/>
      <c r="P45" s="75"/>
      <c r="Q45" s="73"/>
      <c r="R45" s="73"/>
      <c r="S45" s="73"/>
      <c r="T45" s="73"/>
      <c r="U45" s="73"/>
    </row>
    <row r="46" spans="1:21" s="71" customFormat="1" x14ac:dyDescent="0.25">
      <c r="A46" s="23"/>
      <c r="B46" s="125" t="s">
        <v>209</v>
      </c>
      <c r="C46" s="79" t="s">
        <v>238</v>
      </c>
      <c r="D46" s="79" t="s">
        <v>239</v>
      </c>
      <c r="E46" s="79" t="s">
        <v>267</v>
      </c>
      <c r="F46" s="79" t="s">
        <v>276</v>
      </c>
      <c r="G46" s="79" t="s">
        <v>278</v>
      </c>
      <c r="H46" s="79" t="s">
        <v>277</v>
      </c>
      <c r="I46" s="83">
        <v>96000</v>
      </c>
      <c r="J46" s="90">
        <f t="shared" si="4"/>
        <v>0</v>
      </c>
      <c r="K46" s="73">
        <v>96000</v>
      </c>
      <c r="L46" s="73"/>
      <c r="M46" s="73"/>
      <c r="N46" s="73"/>
      <c r="O46" s="75"/>
      <c r="P46" s="75"/>
      <c r="Q46" s="73"/>
      <c r="R46" s="73"/>
      <c r="S46" s="73"/>
      <c r="T46" s="73"/>
      <c r="U46" s="73"/>
    </row>
    <row r="47" spans="1:21" s="71" customFormat="1" x14ac:dyDescent="0.25">
      <c r="A47" s="23"/>
      <c r="B47" s="125" t="s">
        <v>209</v>
      </c>
      <c r="C47" s="79" t="s">
        <v>226</v>
      </c>
      <c r="D47" s="79" t="s">
        <v>240</v>
      </c>
      <c r="E47" s="79" t="s">
        <v>268</v>
      </c>
      <c r="F47" s="79" t="s">
        <v>276</v>
      </c>
      <c r="G47" s="79" t="s">
        <v>278</v>
      </c>
      <c r="H47" s="79" t="s">
        <v>277</v>
      </c>
      <c r="I47" s="83">
        <v>18000</v>
      </c>
      <c r="J47" s="90">
        <f t="shared" si="4"/>
        <v>0</v>
      </c>
      <c r="K47" s="73">
        <v>18000</v>
      </c>
      <c r="L47" s="73"/>
      <c r="M47" s="73"/>
      <c r="N47" s="73"/>
      <c r="O47" s="75"/>
      <c r="P47" s="75"/>
      <c r="Q47" s="73"/>
      <c r="R47" s="73"/>
      <c r="S47" s="73"/>
      <c r="T47" s="73"/>
      <c r="U47" s="73"/>
    </row>
    <row r="48" spans="1:21" s="71" customFormat="1" x14ac:dyDescent="0.25">
      <c r="A48" s="23"/>
      <c r="B48" s="125" t="s">
        <v>210</v>
      </c>
      <c r="C48" s="79" t="s">
        <v>241</v>
      </c>
      <c r="D48" s="79" t="s">
        <v>241</v>
      </c>
      <c r="E48" s="79" t="s">
        <v>269</v>
      </c>
      <c r="F48" s="79" t="s">
        <v>276</v>
      </c>
      <c r="G48" s="79" t="s">
        <v>278</v>
      </c>
      <c r="H48" s="79" t="s">
        <v>277</v>
      </c>
      <c r="I48" s="83">
        <v>12000</v>
      </c>
      <c r="J48" s="90">
        <f t="shared" si="4"/>
        <v>0</v>
      </c>
      <c r="K48" s="73">
        <v>12000</v>
      </c>
      <c r="L48" s="73"/>
      <c r="M48" s="73"/>
      <c r="N48" s="73"/>
      <c r="O48" s="75"/>
      <c r="P48" s="75"/>
      <c r="Q48" s="73"/>
      <c r="R48" s="73"/>
      <c r="S48" s="73"/>
      <c r="T48" s="73"/>
      <c r="U48" s="73"/>
    </row>
    <row r="49" spans="1:21" s="71" customFormat="1" x14ac:dyDescent="0.25">
      <c r="A49" s="23"/>
      <c r="B49" s="125" t="s">
        <v>210</v>
      </c>
      <c r="C49" s="79" t="s">
        <v>242</v>
      </c>
      <c r="D49" s="79" t="s">
        <v>242</v>
      </c>
      <c r="E49" s="79" t="s">
        <v>269</v>
      </c>
      <c r="F49" s="79" t="s">
        <v>276</v>
      </c>
      <c r="G49" s="79" t="s">
        <v>278</v>
      </c>
      <c r="H49" s="79" t="s">
        <v>277</v>
      </c>
      <c r="I49" s="83">
        <v>12000</v>
      </c>
      <c r="J49" s="90">
        <f t="shared" si="4"/>
        <v>0</v>
      </c>
      <c r="K49" s="73">
        <v>12000</v>
      </c>
      <c r="L49" s="73"/>
      <c r="M49" s="73"/>
      <c r="N49" s="73"/>
      <c r="O49" s="75"/>
      <c r="P49" s="75"/>
      <c r="Q49" s="73"/>
      <c r="R49" s="73"/>
      <c r="S49" s="73"/>
      <c r="T49" s="73"/>
      <c r="U49" s="73"/>
    </row>
    <row r="50" spans="1:21" s="71" customFormat="1" x14ac:dyDescent="0.25">
      <c r="A50" s="23"/>
      <c r="B50" s="124" t="s">
        <v>211</v>
      </c>
      <c r="C50" s="79" t="s">
        <v>243</v>
      </c>
      <c r="D50" s="79" t="s">
        <v>244</v>
      </c>
      <c r="E50" s="79" t="s">
        <v>270</v>
      </c>
      <c r="F50" s="79" t="s">
        <v>276</v>
      </c>
      <c r="G50" s="79" t="s">
        <v>278</v>
      </c>
      <c r="H50" s="79" t="s">
        <v>277</v>
      </c>
      <c r="I50" s="83">
        <v>36000</v>
      </c>
      <c r="J50" s="90">
        <f t="shared" si="4"/>
        <v>0</v>
      </c>
      <c r="K50" s="73">
        <v>36000</v>
      </c>
      <c r="L50" s="73"/>
      <c r="M50" s="73"/>
      <c r="N50" s="73"/>
      <c r="O50" s="75"/>
      <c r="P50" s="75"/>
      <c r="Q50" s="73"/>
      <c r="R50" s="73"/>
      <c r="S50" s="73"/>
      <c r="T50" s="73"/>
      <c r="U50" s="73"/>
    </row>
    <row r="51" spans="1:21" s="71" customFormat="1" x14ac:dyDescent="0.25">
      <c r="A51" s="23"/>
      <c r="B51" s="124" t="s">
        <v>212</v>
      </c>
      <c r="C51" s="79" t="s">
        <v>233</v>
      </c>
      <c r="D51" s="79" t="s">
        <v>241</v>
      </c>
      <c r="E51" s="79" t="s">
        <v>230</v>
      </c>
      <c r="F51" s="79" t="s">
        <v>276</v>
      </c>
      <c r="G51" s="79" t="s">
        <v>278</v>
      </c>
      <c r="H51" s="79" t="s">
        <v>277</v>
      </c>
      <c r="I51" s="83">
        <v>30000</v>
      </c>
      <c r="J51" s="90">
        <f t="shared" si="4"/>
        <v>0</v>
      </c>
      <c r="K51" s="73">
        <v>30000</v>
      </c>
      <c r="L51" s="73"/>
      <c r="M51" s="73"/>
      <c r="N51" s="73"/>
      <c r="O51" s="75"/>
      <c r="P51" s="75"/>
      <c r="Q51" s="73"/>
      <c r="R51" s="73"/>
      <c r="S51" s="73"/>
      <c r="T51" s="73"/>
      <c r="U51" s="73"/>
    </row>
    <row r="52" spans="1:21" s="71" customFormat="1" x14ac:dyDescent="0.25">
      <c r="A52" s="23"/>
      <c r="B52" s="124" t="s">
        <v>213</v>
      </c>
      <c r="C52" s="79" t="s">
        <v>245</v>
      </c>
      <c r="D52" s="79" t="s">
        <v>236</v>
      </c>
      <c r="E52" s="79" t="s">
        <v>270</v>
      </c>
      <c r="F52" s="79" t="s">
        <v>276</v>
      </c>
      <c r="G52" s="79" t="s">
        <v>278</v>
      </c>
      <c r="H52" s="79" t="s">
        <v>277</v>
      </c>
      <c r="I52" s="83">
        <v>36000</v>
      </c>
      <c r="J52" s="90">
        <f t="shared" si="4"/>
        <v>0</v>
      </c>
      <c r="K52" s="73">
        <v>36000</v>
      </c>
      <c r="L52" s="73"/>
      <c r="M52" s="73"/>
      <c r="N52" s="73"/>
      <c r="O52" s="75"/>
      <c r="P52" s="75"/>
      <c r="Q52" s="73"/>
      <c r="R52" s="73"/>
      <c r="S52" s="73"/>
      <c r="T52" s="73"/>
      <c r="U52" s="73"/>
    </row>
    <row r="53" spans="1:21" s="71" customFormat="1" x14ac:dyDescent="0.25">
      <c r="A53" s="23"/>
      <c r="B53" s="124" t="s">
        <v>213</v>
      </c>
      <c r="C53" s="79" t="s">
        <v>246</v>
      </c>
      <c r="D53" s="79" t="s">
        <v>246</v>
      </c>
      <c r="E53" s="79" t="s">
        <v>231</v>
      </c>
      <c r="F53" s="79" t="s">
        <v>276</v>
      </c>
      <c r="G53" s="79" t="s">
        <v>278</v>
      </c>
      <c r="H53" s="79" t="s">
        <v>277</v>
      </c>
      <c r="I53" s="83">
        <v>9000</v>
      </c>
      <c r="J53" s="90">
        <f t="shared" si="4"/>
        <v>0</v>
      </c>
      <c r="K53" s="73">
        <v>9000</v>
      </c>
      <c r="L53" s="73"/>
      <c r="M53" s="73"/>
      <c r="N53" s="73"/>
      <c r="O53" s="75"/>
      <c r="P53" s="75"/>
      <c r="Q53" s="73"/>
      <c r="R53" s="73"/>
      <c r="S53" s="73"/>
      <c r="T53" s="73"/>
      <c r="U53" s="73"/>
    </row>
    <row r="54" spans="1:21" s="71" customFormat="1" x14ac:dyDescent="0.25">
      <c r="A54" s="23"/>
      <c r="B54" s="125" t="s">
        <v>214</v>
      </c>
      <c r="C54" s="79" t="s">
        <v>247</v>
      </c>
      <c r="D54" s="79" t="s">
        <v>247</v>
      </c>
      <c r="E54" s="79" t="s">
        <v>269</v>
      </c>
      <c r="F54" s="79" t="s">
        <v>276</v>
      </c>
      <c r="G54" s="79" t="s">
        <v>278</v>
      </c>
      <c r="H54" s="79" t="s">
        <v>277</v>
      </c>
      <c r="I54" s="83">
        <v>12000</v>
      </c>
      <c r="J54" s="90">
        <f t="shared" si="4"/>
        <v>0</v>
      </c>
      <c r="K54" s="73">
        <v>12000</v>
      </c>
      <c r="L54" s="73"/>
      <c r="M54" s="73"/>
      <c r="N54" s="73"/>
      <c r="O54" s="75"/>
      <c r="P54" s="75"/>
      <c r="Q54" s="73"/>
      <c r="R54" s="73"/>
      <c r="S54" s="73"/>
      <c r="T54" s="73"/>
      <c r="U54" s="73"/>
    </row>
    <row r="55" spans="1:21" s="71" customFormat="1" x14ac:dyDescent="0.25">
      <c r="A55" s="23"/>
      <c r="B55" s="125" t="s">
        <v>215</v>
      </c>
      <c r="C55" s="79" t="s">
        <v>248</v>
      </c>
      <c r="D55" s="79" t="s">
        <v>249</v>
      </c>
      <c r="E55" s="79" t="s">
        <v>271</v>
      </c>
      <c r="F55" s="79" t="s">
        <v>276</v>
      </c>
      <c r="G55" s="79" t="s">
        <v>278</v>
      </c>
      <c r="H55" s="79" t="s">
        <v>277</v>
      </c>
      <c r="I55" s="83">
        <v>72000</v>
      </c>
      <c r="J55" s="90">
        <f t="shared" si="4"/>
        <v>0</v>
      </c>
      <c r="K55" s="73">
        <v>72000</v>
      </c>
      <c r="L55" s="73"/>
      <c r="M55" s="73"/>
      <c r="N55" s="73"/>
      <c r="O55" s="75"/>
      <c r="P55" s="75"/>
      <c r="Q55" s="73"/>
      <c r="R55" s="73"/>
      <c r="S55" s="73"/>
      <c r="T55" s="73"/>
      <c r="U55" s="73"/>
    </row>
    <row r="56" spans="1:21" s="71" customFormat="1" x14ac:dyDescent="0.25">
      <c r="A56" s="23"/>
      <c r="B56" s="125" t="s">
        <v>215</v>
      </c>
      <c r="C56" s="79" t="s">
        <v>251</v>
      </c>
      <c r="D56" s="79" t="s">
        <v>250</v>
      </c>
      <c r="E56" s="79" t="s">
        <v>270</v>
      </c>
      <c r="F56" s="79" t="s">
        <v>276</v>
      </c>
      <c r="G56" s="79" t="s">
        <v>278</v>
      </c>
      <c r="H56" s="79" t="s">
        <v>277</v>
      </c>
      <c r="I56" s="83">
        <v>36000</v>
      </c>
      <c r="J56" s="90">
        <f t="shared" si="4"/>
        <v>0</v>
      </c>
      <c r="K56" s="73">
        <v>36000</v>
      </c>
      <c r="L56" s="73"/>
      <c r="M56" s="73"/>
      <c r="N56" s="73"/>
      <c r="O56" s="75"/>
      <c r="P56" s="75"/>
      <c r="Q56" s="73"/>
      <c r="R56" s="73"/>
      <c r="S56" s="73"/>
      <c r="T56" s="73"/>
      <c r="U56" s="73"/>
    </row>
    <row r="57" spans="1:21" s="71" customFormat="1" x14ac:dyDescent="0.25">
      <c r="A57" s="23"/>
      <c r="B57" s="125" t="s">
        <v>216</v>
      </c>
      <c r="C57" s="79" t="s">
        <v>252</v>
      </c>
      <c r="D57" s="79" t="s">
        <v>232</v>
      </c>
      <c r="E57" s="79" t="s">
        <v>268</v>
      </c>
      <c r="F57" s="79" t="s">
        <v>276</v>
      </c>
      <c r="G57" s="79" t="s">
        <v>278</v>
      </c>
      <c r="H57" s="79" t="s">
        <v>277</v>
      </c>
      <c r="I57" s="83">
        <v>18000</v>
      </c>
      <c r="J57" s="90">
        <f t="shared" si="4"/>
        <v>0</v>
      </c>
      <c r="K57" s="73">
        <v>18000</v>
      </c>
      <c r="L57" s="73"/>
      <c r="M57" s="73"/>
      <c r="N57" s="73"/>
      <c r="O57" s="75"/>
      <c r="P57" s="75"/>
      <c r="Q57" s="73"/>
      <c r="R57" s="73"/>
      <c r="S57" s="73"/>
      <c r="T57" s="73"/>
      <c r="U57" s="73"/>
    </row>
    <row r="58" spans="1:21" s="71" customFormat="1" x14ac:dyDescent="0.25">
      <c r="A58" s="23"/>
      <c r="B58" s="125" t="s">
        <v>217</v>
      </c>
      <c r="C58" s="79" t="s">
        <v>226</v>
      </c>
      <c r="D58" s="79" t="s">
        <v>253</v>
      </c>
      <c r="E58" s="79" t="s">
        <v>103</v>
      </c>
      <c r="F58" s="79" t="s">
        <v>276</v>
      </c>
      <c r="G58" s="79" t="s">
        <v>278</v>
      </c>
      <c r="H58" s="79" t="s">
        <v>277</v>
      </c>
      <c r="I58" s="83">
        <v>60000</v>
      </c>
      <c r="J58" s="90">
        <f t="shared" si="4"/>
        <v>0</v>
      </c>
      <c r="K58" s="73">
        <v>60000</v>
      </c>
      <c r="L58" s="73"/>
      <c r="M58" s="73"/>
      <c r="N58" s="73"/>
      <c r="O58" s="75"/>
      <c r="P58" s="75"/>
      <c r="Q58" s="73"/>
      <c r="R58" s="73"/>
      <c r="S58" s="73"/>
      <c r="T58" s="73"/>
      <c r="U58" s="73"/>
    </row>
    <row r="59" spans="1:21" s="71" customFormat="1" x14ac:dyDescent="0.25">
      <c r="A59" s="23"/>
      <c r="B59" s="125" t="s">
        <v>217</v>
      </c>
      <c r="C59" s="79" t="s">
        <v>246</v>
      </c>
      <c r="D59" s="79" t="s">
        <v>232</v>
      </c>
      <c r="E59" s="79" t="s">
        <v>270</v>
      </c>
      <c r="F59" s="79" t="s">
        <v>276</v>
      </c>
      <c r="G59" s="79" t="s">
        <v>278</v>
      </c>
      <c r="H59" s="79" t="s">
        <v>277</v>
      </c>
      <c r="I59" s="83">
        <v>36000</v>
      </c>
      <c r="J59" s="90">
        <f t="shared" si="4"/>
        <v>0</v>
      </c>
      <c r="K59" s="73">
        <v>36000</v>
      </c>
      <c r="L59" s="73"/>
      <c r="M59" s="73"/>
      <c r="N59" s="73"/>
      <c r="O59" s="75"/>
      <c r="P59" s="75"/>
      <c r="Q59" s="73"/>
      <c r="R59" s="73"/>
      <c r="S59" s="73"/>
      <c r="T59" s="73"/>
      <c r="U59" s="73"/>
    </row>
    <row r="60" spans="1:21" s="71" customFormat="1" x14ac:dyDescent="0.25">
      <c r="A60" s="23"/>
      <c r="B60" s="125" t="s">
        <v>218</v>
      </c>
      <c r="C60" s="79" t="s">
        <v>254</v>
      </c>
      <c r="D60" s="79" t="s">
        <v>235</v>
      </c>
      <c r="E60" s="79" t="s">
        <v>272</v>
      </c>
      <c r="F60" s="79" t="s">
        <v>276</v>
      </c>
      <c r="G60" s="79" t="s">
        <v>278</v>
      </c>
      <c r="H60" s="79" t="s">
        <v>277</v>
      </c>
      <c r="I60" s="83">
        <v>42000</v>
      </c>
      <c r="J60" s="90">
        <f t="shared" si="4"/>
        <v>0</v>
      </c>
      <c r="K60" s="73">
        <v>42000</v>
      </c>
      <c r="L60" s="73"/>
      <c r="M60" s="73"/>
      <c r="N60" s="73"/>
      <c r="O60" s="75"/>
      <c r="P60" s="75"/>
      <c r="Q60" s="73"/>
      <c r="R60" s="73"/>
      <c r="S60" s="73"/>
      <c r="T60" s="73"/>
      <c r="U60" s="73"/>
    </row>
    <row r="61" spans="1:21" s="71" customFormat="1" x14ac:dyDescent="0.25">
      <c r="A61" s="23"/>
      <c r="B61" s="125" t="s">
        <v>218</v>
      </c>
      <c r="C61" s="79" t="s">
        <v>255</v>
      </c>
      <c r="D61" s="79" t="s">
        <v>256</v>
      </c>
      <c r="E61" s="79" t="s">
        <v>231</v>
      </c>
      <c r="F61" s="79" t="s">
        <v>276</v>
      </c>
      <c r="G61" s="79" t="s">
        <v>278</v>
      </c>
      <c r="H61" s="79" t="s">
        <v>277</v>
      </c>
      <c r="I61" s="83">
        <v>9000</v>
      </c>
      <c r="J61" s="90">
        <f t="shared" si="4"/>
        <v>0</v>
      </c>
      <c r="K61" s="73">
        <v>9000</v>
      </c>
      <c r="L61" s="73"/>
      <c r="M61" s="73"/>
      <c r="N61" s="73"/>
      <c r="O61" s="75"/>
      <c r="P61" s="75"/>
      <c r="Q61" s="73"/>
      <c r="R61" s="73"/>
      <c r="S61" s="73"/>
      <c r="T61" s="73"/>
      <c r="U61" s="73"/>
    </row>
    <row r="62" spans="1:21" s="71" customFormat="1" x14ac:dyDescent="0.25">
      <c r="A62" s="23"/>
      <c r="B62" s="125" t="s">
        <v>218</v>
      </c>
      <c r="C62" s="79" t="s">
        <v>257</v>
      </c>
      <c r="D62" s="79" t="s">
        <v>258</v>
      </c>
      <c r="E62" s="79" t="s">
        <v>273</v>
      </c>
      <c r="F62" s="79" t="s">
        <v>276</v>
      </c>
      <c r="G62" s="79" t="s">
        <v>278</v>
      </c>
      <c r="H62" s="79" t="s">
        <v>277</v>
      </c>
      <c r="I62" s="83">
        <v>15000</v>
      </c>
      <c r="J62" s="90">
        <f t="shared" si="4"/>
        <v>0</v>
      </c>
      <c r="K62" s="73">
        <v>15000</v>
      </c>
      <c r="L62" s="73"/>
      <c r="M62" s="73"/>
      <c r="N62" s="73"/>
      <c r="O62" s="75"/>
      <c r="P62" s="75"/>
      <c r="Q62" s="73"/>
      <c r="R62" s="73"/>
      <c r="S62" s="73"/>
      <c r="T62" s="73"/>
      <c r="U62" s="73"/>
    </row>
    <row r="63" spans="1:21" s="71" customFormat="1" x14ac:dyDescent="0.25">
      <c r="A63" s="23"/>
      <c r="B63" s="125" t="s">
        <v>219</v>
      </c>
      <c r="C63" s="79" t="s">
        <v>259</v>
      </c>
      <c r="D63" s="79" t="s">
        <v>259</v>
      </c>
      <c r="E63" s="79" t="s">
        <v>273</v>
      </c>
      <c r="F63" s="79" t="s">
        <v>276</v>
      </c>
      <c r="G63" s="79" t="s">
        <v>278</v>
      </c>
      <c r="H63" s="79" t="s">
        <v>277</v>
      </c>
      <c r="I63" s="83">
        <v>15000</v>
      </c>
      <c r="J63" s="90">
        <f t="shared" si="4"/>
        <v>0</v>
      </c>
      <c r="K63" s="73">
        <v>15000</v>
      </c>
      <c r="L63" s="73"/>
      <c r="M63" s="73"/>
      <c r="N63" s="73"/>
      <c r="O63" s="75"/>
      <c r="P63" s="75"/>
      <c r="Q63" s="73"/>
      <c r="R63" s="73"/>
      <c r="S63" s="73"/>
      <c r="T63" s="73"/>
      <c r="U63" s="73"/>
    </row>
    <row r="64" spans="1:21" s="71" customFormat="1" x14ac:dyDescent="0.25">
      <c r="A64" s="23"/>
      <c r="B64" s="125" t="s">
        <v>219</v>
      </c>
      <c r="C64" s="79" t="s">
        <v>260</v>
      </c>
      <c r="D64" s="79" t="s">
        <v>260</v>
      </c>
      <c r="E64" s="79" t="s">
        <v>274</v>
      </c>
      <c r="F64" s="79" t="s">
        <v>276</v>
      </c>
      <c r="G64" s="79" t="s">
        <v>278</v>
      </c>
      <c r="H64" s="79" t="s">
        <v>277</v>
      </c>
      <c r="I64" s="83">
        <v>6000</v>
      </c>
      <c r="J64" s="90">
        <f t="shared" si="4"/>
        <v>0</v>
      </c>
      <c r="K64" s="73">
        <v>6000</v>
      </c>
      <c r="L64" s="73"/>
      <c r="M64" s="73"/>
      <c r="N64" s="73"/>
      <c r="O64" s="75"/>
      <c r="P64" s="75"/>
      <c r="Q64" s="73"/>
      <c r="R64" s="73"/>
      <c r="S64" s="73"/>
      <c r="T64" s="73"/>
      <c r="U64" s="73"/>
    </row>
    <row r="65" spans="1:21" s="71" customFormat="1" x14ac:dyDescent="0.25">
      <c r="A65" s="23"/>
      <c r="B65" s="125" t="s">
        <v>220</v>
      </c>
      <c r="C65" s="79" t="s">
        <v>261</v>
      </c>
      <c r="D65" s="79" t="s">
        <v>262</v>
      </c>
      <c r="E65" s="79" t="s">
        <v>103</v>
      </c>
      <c r="F65" s="79" t="s">
        <v>276</v>
      </c>
      <c r="G65" s="79" t="s">
        <v>278</v>
      </c>
      <c r="H65" s="79" t="s">
        <v>277</v>
      </c>
      <c r="I65" s="83">
        <v>60000</v>
      </c>
      <c r="J65" s="90">
        <f t="shared" si="4"/>
        <v>0</v>
      </c>
      <c r="K65" s="73">
        <v>60000</v>
      </c>
      <c r="L65" s="73"/>
      <c r="M65" s="73"/>
      <c r="N65" s="73"/>
      <c r="O65" s="75"/>
      <c r="P65" s="75"/>
      <c r="Q65" s="73"/>
      <c r="R65" s="73"/>
      <c r="S65" s="73"/>
      <c r="T65" s="73"/>
      <c r="U65" s="73"/>
    </row>
    <row r="66" spans="1:21" s="71" customFormat="1" x14ac:dyDescent="0.25">
      <c r="A66" s="23"/>
      <c r="B66" s="125" t="s">
        <v>220</v>
      </c>
      <c r="C66" s="79" t="s">
        <v>263</v>
      </c>
      <c r="D66" s="79" t="s">
        <v>264</v>
      </c>
      <c r="E66" s="79" t="s">
        <v>271</v>
      </c>
      <c r="F66" s="79" t="s">
        <v>276</v>
      </c>
      <c r="G66" s="79" t="s">
        <v>278</v>
      </c>
      <c r="H66" s="79" t="s">
        <v>277</v>
      </c>
      <c r="I66" s="83">
        <v>72000</v>
      </c>
      <c r="J66" s="90">
        <f t="shared" si="4"/>
        <v>0</v>
      </c>
      <c r="K66" s="73">
        <v>72000</v>
      </c>
      <c r="L66" s="73"/>
      <c r="M66" s="73"/>
      <c r="N66" s="73"/>
      <c r="O66" s="75"/>
      <c r="P66" s="75"/>
      <c r="Q66" s="73"/>
      <c r="R66" s="73"/>
      <c r="S66" s="73"/>
      <c r="T66" s="73"/>
      <c r="U66" s="73"/>
    </row>
    <row r="67" spans="1:21" s="71" customFormat="1" x14ac:dyDescent="0.25">
      <c r="A67" s="23"/>
      <c r="B67" s="125" t="s">
        <v>221</v>
      </c>
      <c r="C67" s="79" t="s">
        <v>265</v>
      </c>
      <c r="D67" s="79" t="s">
        <v>266</v>
      </c>
      <c r="E67" s="79" t="s">
        <v>275</v>
      </c>
      <c r="F67" s="79" t="s">
        <v>276</v>
      </c>
      <c r="G67" s="79" t="s">
        <v>278</v>
      </c>
      <c r="H67" s="79" t="s">
        <v>277</v>
      </c>
      <c r="I67" s="83">
        <v>45000</v>
      </c>
      <c r="J67" s="90">
        <f t="shared" si="4"/>
        <v>0</v>
      </c>
      <c r="K67" s="73">
        <v>45000</v>
      </c>
      <c r="L67" s="73"/>
      <c r="M67" s="73"/>
      <c r="N67" s="73"/>
      <c r="O67" s="75"/>
      <c r="P67" s="75"/>
      <c r="Q67" s="73"/>
      <c r="R67" s="73"/>
      <c r="S67" s="73"/>
      <c r="T67" s="73"/>
      <c r="U67" s="73"/>
    </row>
    <row r="68" spans="1:21" s="12" customFormat="1" ht="18.75" x14ac:dyDescent="0.3">
      <c r="A68" s="27"/>
      <c r="B68" s="115" t="s">
        <v>49</v>
      </c>
      <c r="C68" s="101"/>
      <c r="D68" s="101"/>
      <c r="E68" s="101"/>
      <c r="F68" s="101"/>
      <c r="G68" s="101"/>
      <c r="H68" s="101"/>
      <c r="I68" s="99">
        <f>SUM(I69:I71)</f>
        <v>100000</v>
      </c>
      <c r="J68" s="92"/>
      <c r="K68" s="76"/>
      <c r="L68" s="76"/>
      <c r="M68" s="76"/>
      <c r="N68" s="76"/>
      <c r="O68" s="11"/>
      <c r="P68" s="11"/>
      <c r="Q68" s="76"/>
      <c r="R68" s="76"/>
      <c r="S68" s="76"/>
      <c r="T68" s="76"/>
      <c r="U68" s="76"/>
    </row>
    <row r="69" spans="1:21" s="71" customFormat="1" ht="90" x14ac:dyDescent="0.25">
      <c r="A69" s="23"/>
      <c r="B69" s="87" t="s">
        <v>57</v>
      </c>
      <c r="C69" s="87" t="s">
        <v>58</v>
      </c>
      <c r="D69" s="87" t="s">
        <v>59</v>
      </c>
      <c r="E69" s="87" t="s">
        <v>60</v>
      </c>
      <c r="F69" s="87" t="s">
        <v>61</v>
      </c>
      <c r="G69" s="35" t="s">
        <v>64</v>
      </c>
      <c r="H69" s="86" t="s">
        <v>62</v>
      </c>
      <c r="I69" s="82">
        <v>100000</v>
      </c>
      <c r="J69" s="90">
        <f>I69-SUM(K69:T69)</f>
        <v>0</v>
      </c>
      <c r="K69" s="73">
        <v>100000</v>
      </c>
      <c r="L69" s="73"/>
      <c r="M69" s="73"/>
      <c r="N69" s="73"/>
      <c r="O69" s="75"/>
      <c r="P69" s="75"/>
      <c r="Q69" s="73"/>
      <c r="R69" s="73"/>
      <c r="S69" s="73"/>
      <c r="T69" s="73"/>
      <c r="U69" s="73"/>
    </row>
    <row r="70" spans="1:21" s="71" customFormat="1" x14ac:dyDescent="0.25">
      <c r="A70" s="23"/>
      <c r="B70" s="38"/>
      <c r="C70" s="38"/>
      <c r="D70" s="38"/>
      <c r="E70" s="38"/>
      <c r="F70" s="38"/>
      <c r="G70" s="38"/>
      <c r="H70" s="38"/>
      <c r="I70" s="82"/>
      <c r="J70" s="93"/>
      <c r="K70" s="73"/>
      <c r="L70" s="73"/>
      <c r="M70" s="73"/>
      <c r="N70" s="73"/>
      <c r="O70" s="75"/>
      <c r="P70" s="75"/>
      <c r="Q70" s="73"/>
      <c r="R70" s="73"/>
      <c r="S70" s="73"/>
      <c r="T70" s="73"/>
      <c r="U70" s="73"/>
    </row>
    <row r="71" spans="1:21" s="12" customFormat="1" ht="15.75" x14ac:dyDescent="0.25">
      <c r="A71" s="27"/>
      <c r="B71" s="39"/>
      <c r="C71" s="39"/>
      <c r="D71" s="39"/>
      <c r="E71" s="39"/>
      <c r="F71" s="39"/>
      <c r="G71" s="39"/>
      <c r="H71" s="39"/>
      <c r="I71" s="85"/>
      <c r="J71" s="94"/>
      <c r="K71" s="76"/>
      <c r="L71" s="76"/>
      <c r="M71" s="76"/>
      <c r="N71" s="76"/>
      <c r="O71" s="11"/>
      <c r="P71" s="11"/>
      <c r="Q71" s="76"/>
      <c r="R71" s="76"/>
      <c r="S71" s="76"/>
      <c r="T71" s="76"/>
      <c r="U71" s="76"/>
    </row>
    <row r="72" spans="1:21" s="71" customFormat="1" ht="18.75" x14ac:dyDescent="0.3">
      <c r="A72" s="23"/>
      <c r="B72" s="115" t="s">
        <v>50</v>
      </c>
      <c r="C72" s="101"/>
      <c r="D72" s="101"/>
      <c r="E72" s="101"/>
      <c r="F72" s="101"/>
      <c r="G72" s="101"/>
      <c r="H72" s="101"/>
      <c r="I72" s="99"/>
      <c r="J72" s="92"/>
      <c r="K72" s="73"/>
      <c r="L72" s="73"/>
      <c r="M72" s="73"/>
      <c r="N72" s="73"/>
      <c r="O72" s="75"/>
      <c r="P72" s="75"/>
      <c r="Q72" s="73"/>
      <c r="R72" s="73"/>
      <c r="S72" s="73"/>
      <c r="T72" s="73"/>
      <c r="U72" s="73"/>
    </row>
    <row r="73" spans="1:21" s="71" customFormat="1" ht="25.5" x14ac:dyDescent="0.25">
      <c r="A73" s="23"/>
      <c r="B73" s="127" t="s">
        <v>280</v>
      </c>
      <c r="C73" s="636" t="s">
        <v>281</v>
      </c>
      <c r="D73" s="626"/>
      <c r="E73" s="79" t="s">
        <v>282</v>
      </c>
      <c r="F73" s="128" t="s">
        <v>279</v>
      </c>
      <c r="G73" s="79" t="s">
        <v>284</v>
      </c>
      <c r="H73" s="79" t="s">
        <v>283</v>
      </c>
      <c r="I73" s="83">
        <v>60000</v>
      </c>
      <c r="J73" s="90">
        <f>I73-SUM(K73:T73)</f>
        <v>0</v>
      </c>
      <c r="K73" s="73"/>
      <c r="L73" s="73"/>
      <c r="M73" s="73"/>
      <c r="N73" s="73">
        <v>60000</v>
      </c>
      <c r="O73" s="75"/>
      <c r="P73" s="75"/>
      <c r="Q73" s="73"/>
      <c r="R73" s="73"/>
      <c r="S73" s="73"/>
      <c r="T73" s="73"/>
      <c r="U73" s="73"/>
    </row>
    <row r="74" spans="1:21" s="71" customFormat="1" x14ac:dyDescent="0.25">
      <c r="A74" s="23"/>
      <c r="B74" s="38"/>
      <c r="C74" s="38"/>
      <c r="D74" s="38"/>
      <c r="E74" s="38"/>
      <c r="F74" s="38"/>
      <c r="G74" s="38"/>
      <c r="H74" s="38"/>
      <c r="I74" s="82"/>
      <c r="J74" s="93"/>
      <c r="K74" s="73"/>
      <c r="L74" s="73"/>
      <c r="M74" s="73"/>
      <c r="N74" s="73"/>
      <c r="O74" s="75"/>
      <c r="P74" s="75"/>
      <c r="Q74" s="73"/>
      <c r="R74" s="73"/>
      <c r="S74" s="73"/>
      <c r="T74" s="73"/>
      <c r="U74" s="73"/>
    </row>
    <row r="75" spans="1:21" s="5" customFormat="1" ht="21" x14ac:dyDescent="0.35">
      <c r="A75" s="28"/>
      <c r="B75" s="40" t="s">
        <v>15</v>
      </c>
      <c r="C75" s="40"/>
      <c r="D75" s="40"/>
      <c r="E75" s="40"/>
      <c r="F75" s="40"/>
      <c r="G75" s="40"/>
      <c r="H75" s="40"/>
      <c r="I75" s="66"/>
      <c r="J75" s="95"/>
      <c r="K75" s="77"/>
      <c r="L75" s="77"/>
      <c r="M75" s="77"/>
      <c r="N75" s="77"/>
      <c r="O75" s="14"/>
      <c r="P75" s="14"/>
      <c r="Q75" s="77"/>
      <c r="R75" s="77"/>
      <c r="S75" s="77"/>
      <c r="T75" s="77"/>
      <c r="U75" s="77"/>
    </row>
    <row r="76" spans="1:21" s="15" customFormat="1" ht="18.75" x14ac:dyDescent="0.3">
      <c r="A76" s="23"/>
      <c r="B76" s="115" t="s">
        <v>65</v>
      </c>
      <c r="C76" s="101"/>
      <c r="D76" s="101"/>
      <c r="E76" s="101"/>
      <c r="F76" s="101"/>
      <c r="G76" s="101"/>
      <c r="H76" s="101"/>
      <c r="I76" s="103">
        <f>SUM(I77:I84)</f>
        <v>400000</v>
      </c>
      <c r="J76" s="92"/>
      <c r="K76" s="73"/>
      <c r="L76" s="73"/>
      <c r="M76" s="73"/>
      <c r="N76" s="73"/>
      <c r="O76" s="75"/>
      <c r="P76" s="75"/>
      <c r="Q76" s="73"/>
      <c r="R76" s="73"/>
      <c r="S76" s="73"/>
      <c r="T76" s="73"/>
      <c r="U76" s="73"/>
    </row>
    <row r="77" spans="1:21" s="71" customFormat="1" ht="30" x14ac:dyDescent="0.25">
      <c r="A77" s="23"/>
      <c r="B77" s="79" t="s">
        <v>70</v>
      </c>
      <c r="C77" s="619" t="s">
        <v>66</v>
      </c>
      <c r="D77" s="620"/>
      <c r="E77" s="38"/>
      <c r="F77" s="79" t="s">
        <v>86</v>
      </c>
      <c r="G77" s="79" t="s">
        <v>285</v>
      </c>
      <c r="H77" s="79" t="s">
        <v>67</v>
      </c>
      <c r="I77" s="65">
        <v>20000</v>
      </c>
      <c r="J77" s="90">
        <f t="shared" ref="J77:J84" si="5">I77-SUM(K77:T77)</f>
        <v>0</v>
      </c>
      <c r="K77" s="73"/>
      <c r="L77" s="73">
        <v>20000</v>
      </c>
      <c r="M77" s="73"/>
      <c r="N77" s="73"/>
      <c r="O77" s="75"/>
      <c r="P77" s="75"/>
      <c r="Q77" s="73"/>
      <c r="R77" s="73"/>
      <c r="S77" s="73"/>
      <c r="T77" s="73"/>
      <c r="U77" s="73"/>
    </row>
    <row r="78" spans="1:21" s="71" customFormat="1" ht="30" x14ac:dyDescent="0.25">
      <c r="A78" s="23"/>
      <c r="B78" s="79" t="s">
        <v>71</v>
      </c>
      <c r="C78" s="619" t="s">
        <v>68</v>
      </c>
      <c r="D78" s="620"/>
      <c r="E78" s="38"/>
      <c r="F78" s="79" t="s">
        <v>86</v>
      </c>
      <c r="G78" s="79" t="s">
        <v>285</v>
      </c>
      <c r="H78" s="79" t="s">
        <v>81</v>
      </c>
      <c r="I78" s="65">
        <v>35000</v>
      </c>
      <c r="J78" s="90">
        <f t="shared" si="5"/>
        <v>0</v>
      </c>
      <c r="K78" s="73"/>
      <c r="L78" s="73">
        <v>35000</v>
      </c>
      <c r="M78" s="73"/>
      <c r="N78" s="73"/>
      <c r="O78" s="75"/>
      <c r="P78" s="75"/>
      <c r="Q78" s="73"/>
      <c r="R78" s="73"/>
      <c r="S78" s="73"/>
      <c r="T78" s="73"/>
      <c r="U78" s="73"/>
    </row>
    <row r="79" spans="1:21" s="71" customFormat="1" ht="30" x14ac:dyDescent="0.25">
      <c r="A79" s="23"/>
      <c r="B79" s="79" t="s">
        <v>69</v>
      </c>
      <c r="C79" s="619" t="s">
        <v>72</v>
      </c>
      <c r="D79" s="620"/>
      <c r="E79" s="38"/>
      <c r="F79" s="79" t="s">
        <v>86</v>
      </c>
      <c r="G79" s="79" t="s">
        <v>285</v>
      </c>
      <c r="H79" s="79" t="s">
        <v>84</v>
      </c>
      <c r="I79" s="65">
        <v>20000</v>
      </c>
      <c r="J79" s="90">
        <f t="shared" si="5"/>
        <v>0</v>
      </c>
      <c r="K79" s="73"/>
      <c r="L79" s="73">
        <v>20000</v>
      </c>
      <c r="M79" s="73"/>
      <c r="N79" s="73"/>
      <c r="O79" s="75"/>
      <c r="P79" s="75"/>
      <c r="Q79" s="73"/>
      <c r="R79" s="73"/>
      <c r="S79" s="73"/>
      <c r="T79" s="73"/>
      <c r="U79" s="73"/>
    </row>
    <row r="80" spans="1:21" s="71" customFormat="1" ht="30" x14ac:dyDescent="0.25">
      <c r="A80" s="23"/>
      <c r="B80" s="79" t="s">
        <v>74</v>
      </c>
      <c r="C80" s="619" t="s">
        <v>73</v>
      </c>
      <c r="D80" s="620"/>
      <c r="E80" s="38"/>
      <c r="F80" s="79" t="s">
        <v>86</v>
      </c>
      <c r="G80" s="79" t="s">
        <v>285</v>
      </c>
      <c r="H80" s="79" t="s">
        <v>84</v>
      </c>
      <c r="I80" s="65">
        <v>20000</v>
      </c>
      <c r="J80" s="90">
        <f t="shared" si="5"/>
        <v>0</v>
      </c>
      <c r="K80" s="73"/>
      <c r="L80" s="73">
        <v>20000</v>
      </c>
      <c r="M80" s="73"/>
      <c r="N80" s="73"/>
      <c r="O80" s="75"/>
      <c r="P80" s="75"/>
      <c r="Q80" s="73"/>
      <c r="R80" s="73"/>
      <c r="S80" s="73"/>
      <c r="T80" s="73"/>
      <c r="U80" s="73"/>
    </row>
    <row r="81" spans="1:21" s="71" customFormat="1" ht="30" x14ac:dyDescent="0.25">
      <c r="A81" s="23"/>
      <c r="B81" s="79" t="s">
        <v>75</v>
      </c>
      <c r="C81" s="619" t="s">
        <v>76</v>
      </c>
      <c r="D81" s="620"/>
      <c r="E81" s="38"/>
      <c r="F81" s="79" t="s">
        <v>86</v>
      </c>
      <c r="G81" s="79" t="s">
        <v>285</v>
      </c>
      <c r="H81" s="79" t="s">
        <v>84</v>
      </c>
      <c r="I81" s="65">
        <v>30000</v>
      </c>
      <c r="J81" s="90">
        <f t="shared" si="5"/>
        <v>0</v>
      </c>
      <c r="K81" s="73"/>
      <c r="L81" s="73">
        <v>30000</v>
      </c>
      <c r="M81" s="73"/>
      <c r="N81" s="73"/>
      <c r="O81" s="75"/>
      <c r="P81" s="75"/>
      <c r="Q81" s="73"/>
      <c r="R81" s="73"/>
      <c r="S81" s="73"/>
      <c r="T81" s="73"/>
      <c r="U81" s="73"/>
    </row>
    <row r="82" spans="1:21" s="71" customFormat="1" ht="30" x14ac:dyDescent="0.25">
      <c r="A82" s="23"/>
      <c r="B82" s="79" t="s">
        <v>77</v>
      </c>
      <c r="C82" s="619" t="s">
        <v>78</v>
      </c>
      <c r="D82" s="620"/>
      <c r="E82" s="38"/>
      <c r="F82" s="79" t="s">
        <v>86</v>
      </c>
      <c r="G82" s="79" t="s">
        <v>285</v>
      </c>
      <c r="H82" s="79" t="s">
        <v>84</v>
      </c>
      <c r="I82" s="65">
        <v>15000</v>
      </c>
      <c r="J82" s="90">
        <f t="shared" si="5"/>
        <v>0</v>
      </c>
      <c r="K82" s="73"/>
      <c r="L82" s="73">
        <v>15000</v>
      </c>
      <c r="M82" s="73"/>
      <c r="N82" s="73"/>
      <c r="O82" s="75"/>
      <c r="P82" s="75"/>
      <c r="Q82" s="73"/>
      <c r="R82" s="73"/>
      <c r="S82" s="73"/>
      <c r="T82" s="73"/>
      <c r="U82" s="73"/>
    </row>
    <row r="83" spans="1:21" s="71" customFormat="1" ht="30" x14ac:dyDescent="0.25">
      <c r="A83" s="23"/>
      <c r="B83" s="79" t="s">
        <v>79</v>
      </c>
      <c r="C83" s="619" t="s">
        <v>80</v>
      </c>
      <c r="D83" s="620"/>
      <c r="E83" s="38"/>
      <c r="F83" s="79" t="s">
        <v>86</v>
      </c>
      <c r="G83" s="79" t="s">
        <v>285</v>
      </c>
      <c r="H83" s="79" t="s">
        <v>84</v>
      </c>
      <c r="I83" s="65">
        <v>15000</v>
      </c>
      <c r="J83" s="90">
        <f t="shared" si="5"/>
        <v>0</v>
      </c>
      <c r="K83" s="73"/>
      <c r="L83" s="73">
        <v>15000</v>
      </c>
      <c r="M83" s="73"/>
      <c r="N83" s="73"/>
      <c r="O83" s="75"/>
      <c r="P83" s="75"/>
      <c r="Q83" s="73"/>
      <c r="R83" s="73"/>
      <c r="S83" s="73"/>
      <c r="T83" s="73"/>
      <c r="U83" s="73"/>
    </row>
    <row r="84" spans="1:21" s="71" customFormat="1" ht="30" x14ac:dyDescent="0.25">
      <c r="A84" s="23"/>
      <c r="B84" s="79" t="s">
        <v>82</v>
      </c>
      <c r="C84" s="619" t="s">
        <v>83</v>
      </c>
      <c r="D84" s="620"/>
      <c r="E84" s="38"/>
      <c r="F84" s="79" t="s">
        <v>87</v>
      </c>
      <c r="G84" s="79" t="s">
        <v>286</v>
      </c>
      <c r="H84" s="79" t="s">
        <v>85</v>
      </c>
      <c r="I84" s="65">
        <v>245000</v>
      </c>
      <c r="J84" s="90">
        <f t="shared" si="5"/>
        <v>0</v>
      </c>
      <c r="K84" s="73"/>
      <c r="L84" s="73">
        <v>245000</v>
      </c>
      <c r="M84" s="73"/>
      <c r="N84" s="73"/>
      <c r="O84" s="75"/>
      <c r="P84" s="75"/>
      <c r="Q84" s="73"/>
      <c r="R84" s="73"/>
      <c r="S84" s="73"/>
      <c r="T84" s="73"/>
      <c r="U84" s="73"/>
    </row>
    <row r="85" spans="1:21" s="71" customFormat="1" x14ac:dyDescent="0.25">
      <c r="A85" s="23"/>
      <c r="B85" s="38"/>
      <c r="C85" s="38"/>
      <c r="D85" s="38"/>
      <c r="E85" s="38"/>
      <c r="F85" s="38"/>
      <c r="G85" s="38"/>
      <c r="H85" s="38"/>
      <c r="I85" s="65"/>
      <c r="J85" s="93"/>
      <c r="K85" s="73"/>
      <c r="L85" s="73"/>
      <c r="M85" s="73"/>
      <c r="N85" s="73"/>
      <c r="O85" s="75"/>
      <c r="P85" s="75"/>
      <c r="Q85" s="73"/>
      <c r="R85" s="73"/>
      <c r="S85" s="73"/>
      <c r="T85" s="73"/>
      <c r="U85" s="73"/>
    </row>
    <row r="86" spans="1:21" s="71" customFormat="1" x14ac:dyDescent="0.25">
      <c r="A86" s="23"/>
      <c r="B86" s="38"/>
      <c r="C86" s="38"/>
      <c r="D86" s="38"/>
      <c r="E86" s="38"/>
      <c r="F86" s="38"/>
      <c r="G86" s="38"/>
      <c r="H86" s="38"/>
      <c r="I86" s="65"/>
      <c r="J86" s="93"/>
      <c r="K86" s="73"/>
      <c r="L86" s="73"/>
      <c r="M86" s="73"/>
      <c r="N86" s="73"/>
      <c r="O86" s="75"/>
      <c r="P86" s="75"/>
      <c r="Q86" s="73"/>
      <c r="R86" s="73"/>
      <c r="S86" s="73"/>
      <c r="T86" s="73"/>
      <c r="U86" s="73"/>
    </row>
    <row r="87" spans="1:21" s="5" customFormat="1" ht="21" x14ac:dyDescent="0.35">
      <c r="A87" s="28"/>
      <c r="B87" s="40" t="s">
        <v>10</v>
      </c>
      <c r="C87" s="40"/>
      <c r="D87" s="40"/>
      <c r="E87" s="40"/>
      <c r="F87" s="40"/>
      <c r="G87" s="40"/>
      <c r="H87" s="40"/>
      <c r="I87" s="66"/>
      <c r="J87" s="95"/>
      <c r="K87" s="77"/>
      <c r="L87" s="77"/>
      <c r="M87" s="77"/>
      <c r="N87" s="77"/>
      <c r="O87" s="14"/>
      <c r="P87" s="14"/>
      <c r="Q87" s="77"/>
      <c r="R87" s="77"/>
      <c r="S87" s="77"/>
      <c r="T87" s="77"/>
      <c r="U87" s="77"/>
    </row>
    <row r="88" spans="1:21" ht="18.75" x14ac:dyDescent="0.3">
      <c r="A88" s="23"/>
      <c r="B88" s="115" t="s">
        <v>13</v>
      </c>
      <c r="C88" s="101"/>
      <c r="D88" s="101"/>
      <c r="E88" s="101"/>
      <c r="F88" s="101"/>
      <c r="G88" s="101"/>
      <c r="H88" s="101"/>
      <c r="I88" s="103"/>
      <c r="J88" s="92"/>
      <c r="K88" s="73"/>
      <c r="L88" s="73"/>
      <c r="M88" s="73"/>
      <c r="N88" s="73"/>
      <c r="O88" s="80"/>
      <c r="P88" s="80"/>
      <c r="Q88" s="73"/>
      <c r="R88" s="73"/>
      <c r="S88" s="73"/>
      <c r="T88" s="73"/>
      <c r="U88" s="73"/>
    </row>
    <row r="89" spans="1:21" x14ac:dyDescent="0.25">
      <c r="A89" s="23"/>
      <c r="B89" s="79" t="s">
        <v>297</v>
      </c>
      <c r="C89" s="622" t="s">
        <v>298</v>
      </c>
      <c r="D89" s="623"/>
      <c r="E89" s="79" t="s">
        <v>291</v>
      </c>
      <c r="F89" s="79" t="s">
        <v>299</v>
      </c>
      <c r="G89" s="79" t="s">
        <v>300</v>
      </c>
      <c r="H89" s="79" t="s">
        <v>301</v>
      </c>
      <c r="I89" s="63">
        <v>100000</v>
      </c>
      <c r="J89" s="90">
        <f>I89-SUM(K89:T89)</f>
        <v>0</v>
      </c>
      <c r="K89" s="73"/>
      <c r="L89" s="73"/>
      <c r="M89" s="73"/>
      <c r="N89" s="73"/>
      <c r="O89" s="80"/>
      <c r="P89" s="80"/>
      <c r="Q89" s="73"/>
      <c r="R89" s="73"/>
      <c r="S89" s="73">
        <v>100000</v>
      </c>
      <c r="T89" s="73"/>
      <c r="U89" s="73"/>
    </row>
    <row r="90" spans="1:21" ht="45" x14ac:dyDescent="0.25">
      <c r="A90" s="23"/>
      <c r="B90" s="79" t="s">
        <v>289</v>
      </c>
      <c r="C90" s="619" t="s">
        <v>290</v>
      </c>
      <c r="D90" s="621"/>
      <c r="E90" s="79" t="s">
        <v>291</v>
      </c>
      <c r="F90" s="79" t="s">
        <v>292</v>
      </c>
      <c r="G90" s="79" t="s">
        <v>293</v>
      </c>
      <c r="H90" s="79" t="s">
        <v>294</v>
      </c>
      <c r="I90" s="63">
        <v>50000</v>
      </c>
      <c r="J90" s="90">
        <f>I90-SUM(K90:T90)</f>
        <v>0</v>
      </c>
      <c r="K90" s="73"/>
      <c r="L90" s="73"/>
      <c r="M90" s="73"/>
      <c r="N90" s="73"/>
      <c r="O90" s="80"/>
      <c r="P90" s="80"/>
      <c r="Q90" s="73"/>
      <c r="R90" s="73"/>
      <c r="S90" s="73">
        <v>50000</v>
      </c>
      <c r="T90" s="73"/>
      <c r="U90" s="73"/>
    </row>
    <row r="91" spans="1:21" ht="45" x14ac:dyDescent="0.25">
      <c r="A91" s="23"/>
      <c r="B91" s="79" t="s">
        <v>295</v>
      </c>
      <c r="C91" s="619" t="s">
        <v>296</v>
      </c>
      <c r="D91" s="621"/>
      <c r="E91" s="79" t="s">
        <v>291</v>
      </c>
      <c r="F91" s="79" t="s">
        <v>292</v>
      </c>
      <c r="G91" s="79" t="s">
        <v>293</v>
      </c>
      <c r="H91" s="79" t="s">
        <v>294</v>
      </c>
      <c r="I91" s="63">
        <v>50000</v>
      </c>
      <c r="J91" s="90">
        <f>I91-SUM(K91:T91)</f>
        <v>0</v>
      </c>
      <c r="K91" s="73"/>
      <c r="L91" s="73"/>
      <c r="M91" s="73"/>
      <c r="N91" s="73"/>
      <c r="O91" s="80"/>
      <c r="P91" s="80"/>
      <c r="Q91" s="73"/>
      <c r="R91" s="73"/>
      <c r="S91" s="73">
        <v>50000</v>
      </c>
      <c r="T91" s="73"/>
      <c r="U91" s="73"/>
    </row>
    <row r="92" spans="1:21" x14ac:dyDescent="0.25">
      <c r="A92" s="23"/>
      <c r="B92" s="79"/>
      <c r="C92" s="133"/>
      <c r="D92" s="134"/>
      <c r="E92" s="79"/>
      <c r="F92" s="79"/>
      <c r="G92" s="79"/>
      <c r="H92" s="79"/>
      <c r="I92" s="63"/>
      <c r="J92" s="90"/>
      <c r="K92" s="73"/>
      <c r="L92" s="73"/>
      <c r="M92" s="73"/>
      <c r="N92" s="73"/>
      <c r="O92" s="80"/>
      <c r="P92" s="80"/>
      <c r="Q92" s="73"/>
      <c r="R92" s="73"/>
      <c r="S92" s="73"/>
      <c r="T92" s="73"/>
      <c r="U92" s="73"/>
    </row>
    <row r="93" spans="1:21" x14ac:dyDescent="0.25">
      <c r="A93" s="23"/>
      <c r="B93" s="79"/>
      <c r="C93" s="133"/>
      <c r="D93" s="134"/>
      <c r="E93" s="79"/>
      <c r="F93" s="79"/>
      <c r="G93" s="79"/>
      <c r="H93" s="79"/>
      <c r="I93" s="63"/>
      <c r="J93" s="90"/>
      <c r="K93" s="73"/>
      <c r="L93" s="73"/>
      <c r="M93" s="73"/>
      <c r="N93" s="73"/>
      <c r="O93" s="80"/>
      <c r="P93" s="80"/>
      <c r="Q93" s="73"/>
      <c r="R93" s="73"/>
      <c r="S93" s="73"/>
      <c r="T93" s="73"/>
      <c r="U93" s="73"/>
    </row>
    <row r="94" spans="1:21" x14ac:dyDescent="0.25">
      <c r="A94" s="23"/>
      <c r="B94" s="35"/>
      <c r="C94" s="35"/>
      <c r="D94" s="35"/>
      <c r="E94" s="35"/>
      <c r="F94" s="35"/>
      <c r="G94" s="35"/>
      <c r="H94" s="35"/>
      <c r="I94" s="63"/>
      <c r="J94" s="91"/>
      <c r="K94" s="73"/>
      <c r="L94" s="73"/>
      <c r="M94" s="73"/>
      <c r="N94" s="73"/>
      <c r="O94" s="80"/>
      <c r="P94" s="80"/>
      <c r="Q94" s="73"/>
      <c r="R94" s="73"/>
      <c r="S94" s="73"/>
      <c r="T94" s="73"/>
      <c r="U94" s="73"/>
    </row>
    <row r="95" spans="1:21" s="5" customFormat="1" ht="21" x14ac:dyDescent="0.35">
      <c r="A95" s="28"/>
      <c r="B95" s="40" t="s">
        <v>11</v>
      </c>
      <c r="C95" s="40"/>
      <c r="D95" s="40"/>
      <c r="E95" s="40"/>
      <c r="F95" s="40"/>
      <c r="G95" s="40"/>
      <c r="H95" s="40"/>
      <c r="I95" s="66"/>
      <c r="J95" s="95"/>
      <c r="K95" s="77"/>
      <c r="L95" s="77"/>
      <c r="M95" s="77"/>
      <c r="N95" s="77"/>
      <c r="O95" s="14"/>
      <c r="P95" s="14"/>
      <c r="Q95" s="77"/>
      <c r="R95" s="77"/>
      <c r="S95" s="77"/>
      <c r="T95" s="77"/>
      <c r="U95" s="77"/>
    </row>
    <row r="96" spans="1:21" s="18" customFormat="1" ht="18.75" x14ac:dyDescent="0.3">
      <c r="A96" s="29"/>
      <c r="B96" s="111" t="s">
        <v>17</v>
      </c>
      <c r="C96" s="41"/>
      <c r="D96" s="41"/>
      <c r="E96" s="41"/>
      <c r="F96" s="41"/>
      <c r="G96" s="41"/>
      <c r="H96" s="41"/>
      <c r="I96" s="103">
        <f>SUM(I97:I103)</f>
        <v>100000</v>
      </c>
      <c r="J96" s="90"/>
      <c r="K96" s="32"/>
      <c r="L96" s="32"/>
      <c r="M96" s="32"/>
      <c r="N96" s="32"/>
      <c r="O96" s="31"/>
      <c r="P96" s="31"/>
      <c r="Q96" s="32"/>
      <c r="R96" s="32"/>
      <c r="S96" s="32"/>
      <c r="T96" s="32"/>
      <c r="U96" s="32"/>
    </row>
    <row r="97" spans="1:21" s="18" customFormat="1" ht="30" x14ac:dyDescent="0.25">
      <c r="A97" s="29"/>
      <c r="B97" s="117" t="s">
        <v>179</v>
      </c>
      <c r="C97" s="616" t="s">
        <v>344</v>
      </c>
      <c r="D97" s="617"/>
      <c r="E97" s="118"/>
      <c r="F97" s="117" t="s">
        <v>180</v>
      </c>
      <c r="G97" s="117" t="s">
        <v>325</v>
      </c>
      <c r="H97" s="117" t="s">
        <v>185</v>
      </c>
      <c r="I97" s="67">
        <v>20000</v>
      </c>
      <c r="J97" s="90">
        <f>I97-SUM(K97:T97)</f>
        <v>0</v>
      </c>
      <c r="K97" s="32"/>
      <c r="L97" s="32"/>
      <c r="M97" s="32"/>
      <c r="N97" s="32"/>
      <c r="O97" s="31"/>
      <c r="P97" s="31"/>
      <c r="Q97" s="32"/>
      <c r="R97" s="32"/>
      <c r="S97" s="32"/>
      <c r="T97" s="32">
        <v>20000</v>
      </c>
      <c r="U97" s="32"/>
    </row>
    <row r="98" spans="1:21" s="18" customFormat="1" ht="45" x14ac:dyDescent="0.25">
      <c r="A98" s="29"/>
      <c r="B98" s="117" t="s">
        <v>181</v>
      </c>
      <c r="C98" s="130" t="s">
        <v>182</v>
      </c>
      <c r="D98" s="131"/>
      <c r="E98" s="118"/>
      <c r="F98" s="117" t="s">
        <v>183</v>
      </c>
      <c r="G98" s="117" t="s">
        <v>184</v>
      </c>
      <c r="H98" s="117" t="s">
        <v>186</v>
      </c>
      <c r="I98" s="67">
        <v>30000</v>
      </c>
      <c r="J98" s="90">
        <f>I98-SUM(K98:T98)</f>
        <v>0</v>
      </c>
      <c r="K98" s="32"/>
      <c r="L98" s="32"/>
      <c r="M98" s="32"/>
      <c r="N98" s="32"/>
      <c r="O98" s="31"/>
      <c r="P98" s="31"/>
      <c r="Q98" s="32"/>
      <c r="R98" s="32"/>
      <c r="S98" s="32"/>
      <c r="T98" s="32">
        <v>30000</v>
      </c>
      <c r="U98" s="32"/>
    </row>
    <row r="99" spans="1:21" s="18" customFormat="1" x14ac:dyDescent="0.25">
      <c r="A99" s="29"/>
      <c r="B99" s="117" t="s">
        <v>302</v>
      </c>
      <c r="C99" s="132"/>
      <c r="D99" s="131"/>
      <c r="E99" s="118"/>
      <c r="F99" s="117"/>
      <c r="G99" s="117"/>
      <c r="H99" s="117"/>
      <c r="I99" s="67">
        <v>50000</v>
      </c>
      <c r="J99" s="90"/>
      <c r="K99" s="32"/>
      <c r="L99" s="32"/>
      <c r="M99" s="32"/>
      <c r="N99" s="32"/>
      <c r="O99" s="31"/>
      <c r="P99" s="31"/>
      <c r="Q99" s="32"/>
      <c r="R99" s="32"/>
      <c r="S99" s="32"/>
      <c r="T99" s="32">
        <v>50000</v>
      </c>
      <c r="U99" s="32"/>
    </row>
    <row r="100" spans="1:21" s="18" customFormat="1" x14ac:dyDescent="0.25">
      <c r="A100" s="29"/>
      <c r="B100" s="117"/>
      <c r="C100" s="132"/>
      <c r="D100" s="131"/>
      <c r="E100" s="118"/>
      <c r="F100" s="117"/>
      <c r="G100" s="117"/>
      <c r="H100" s="117"/>
      <c r="I100" s="67"/>
      <c r="J100" s="90"/>
      <c r="K100" s="32"/>
      <c r="L100" s="32"/>
      <c r="M100" s="32"/>
      <c r="N100" s="32"/>
      <c r="O100" s="31"/>
      <c r="P100" s="31"/>
      <c r="Q100" s="32"/>
      <c r="R100" s="32"/>
      <c r="S100" s="32"/>
      <c r="T100" s="32"/>
      <c r="U100" s="32"/>
    </row>
    <row r="101" spans="1:21" s="18" customFormat="1" x14ac:dyDescent="0.25">
      <c r="A101" s="29"/>
      <c r="B101" s="117"/>
      <c r="C101" s="132"/>
      <c r="D101" s="131"/>
      <c r="E101" s="118"/>
      <c r="F101" s="117"/>
      <c r="G101" s="117"/>
      <c r="H101" s="117"/>
      <c r="I101" s="67"/>
      <c r="J101" s="90"/>
      <c r="K101" s="32"/>
      <c r="L101" s="32"/>
      <c r="M101" s="32"/>
      <c r="N101" s="32"/>
      <c r="O101" s="31"/>
      <c r="P101" s="31"/>
      <c r="Q101" s="32"/>
      <c r="R101" s="32"/>
      <c r="S101" s="32"/>
      <c r="T101" s="32"/>
      <c r="U101" s="32"/>
    </row>
    <row r="102" spans="1:21" s="18" customFormat="1" x14ac:dyDescent="0.25">
      <c r="A102" s="29"/>
      <c r="B102" s="117"/>
      <c r="C102" s="132"/>
      <c r="D102" s="131"/>
      <c r="E102" s="118"/>
      <c r="F102" s="117"/>
      <c r="G102" s="117"/>
      <c r="H102" s="117"/>
      <c r="I102" s="67"/>
      <c r="J102" s="90"/>
      <c r="K102" s="32"/>
      <c r="L102" s="32"/>
      <c r="M102" s="32"/>
      <c r="N102" s="32"/>
      <c r="O102" s="31"/>
      <c r="P102" s="31"/>
      <c r="Q102" s="32"/>
      <c r="R102" s="32"/>
      <c r="S102" s="32"/>
      <c r="T102" s="32"/>
      <c r="U102" s="32"/>
    </row>
    <row r="103" spans="1:21" s="18" customFormat="1" x14ac:dyDescent="0.25">
      <c r="A103" s="29"/>
      <c r="B103" s="117"/>
      <c r="C103" s="132"/>
      <c r="D103" s="131"/>
      <c r="E103" s="118"/>
      <c r="F103" s="117"/>
      <c r="G103" s="117"/>
      <c r="H103" s="117"/>
      <c r="I103" s="67"/>
      <c r="J103" s="90"/>
      <c r="K103" s="32"/>
      <c r="L103" s="32"/>
      <c r="M103" s="32"/>
      <c r="N103" s="32"/>
      <c r="O103" s="31"/>
      <c r="P103" s="31"/>
      <c r="Q103" s="32"/>
      <c r="R103" s="32"/>
      <c r="S103" s="32"/>
      <c r="T103" s="32"/>
      <c r="U103" s="32"/>
    </row>
    <row r="104" spans="1:21" s="18" customFormat="1" ht="18.75" x14ac:dyDescent="0.3">
      <c r="A104" s="29"/>
      <c r="B104" s="112" t="s">
        <v>330</v>
      </c>
      <c r="C104" s="113"/>
      <c r="D104" s="113"/>
      <c r="E104" s="113"/>
      <c r="F104" s="113"/>
      <c r="G104" s="113"/>
      <c r="H104" s="113"/>
      <c r="I104" s="103">
        <f>SUM(I105:I118)</f>
        <v>100000</v>
      </c>
      <c r="J104" s="90"/>
      <c r="K104" s="32"/>
      <c r="L104" s="32"/>
      <c r="M104" s="32"/>
      <c r="N104" s="32"/>
      <c r="O104" s="31"/>
      <c r="P104" s="31"/>
      <c r="Q104" s="32"/>
      <c r="R104" s="32"/>
      <c r="S104" s="32"/>
      <c r="T104" s="32"/>
      <c r="U104" s="32"/>
    </row>
    <row r="105" spans="1:21" s="18" customFormat="1" ht="45" x14ac:dyDescent="0.25">
      <c r="A105" s="29"/>
      <c r="B105" s="117" t="s">
        <v>164</v>
      </c>
      <c r="C105" s="618"/>
      <c r="D105" s="617"/>
      <c r="E105" s="118"/>
      <c r="F105" s="117" t="s">
        <v>162</v>
      </c>
      <c r="G105" s="117" t="s">
        <v>202</v>
      </c>
      <c r="H105" s="42" t="s">
        <v>333</v>
      </c>
      <c r="I105" s="114">
        <v>18000</v>
      </c>
      <c r="J105" s="90">
        <f t="shared" ref="J105:J116" si="6">I105-SUM(K105:T105)</f>
        <v>0</v>
      </c>
      <c r="K105" s="32"/>
      <c r="L105" s="32"/>
      <c r="M105" s="32"/>
      <c r="N105" s="32"/>
      <c r="O105" s="31"/>
      <c r="P105" s="31"/>
      <c r="Q105" s="32"/>
      <c r="R105" s="32"/>
      <c r="S105" s="32"/>
      <c r="T105" s="32">
        <v>18000</v>
      </c>
      <c r="U105" s="32"/>
    </row>
    <row r="106" spans="1:21" s="18" customFormat="1" ht="30" x14ac:dyDescent="0.25">
      <c r="A106" s="29"/>
      <c r="B106" s="117" t="s">
        <v>165</v>
      </c>
      <c r="C106" s="618"/>
      <c r="D106" s="617"/>
      <c r="E106" s="118"/>
      <c r="F106" s="117" t="s">
        <v>162</v>
      </c>
      <c r="G106" s="117" t="s">
        <v>331</v>
      </c>
      <c r="H106" s="42" t="s">
        <v>334</v>
      </c>
      <c r="I106" s="114">
        <v>5000</v>
      </c>
      <c r="J106" s="90">
        <f t="shared" si="6"/>
        <v>0</v>
      </c>
      <c r="K106" s="32"/>
      <c r="L106" s="32"/>
      <c r="M106" s="32"/>
      <c r="N106" s="32"/>
      <c r="O106" s="31"/>
      <c r="P106" s="31"/>
      <c r="Q106" s="32"/>
      <c r="R106" s="32"/>
      <c r="S106" s="32"/>
      <c r="T106" s="32">
        <v>5000</v>
      </c>
      <c r="U106" s="32"/>
    </row>
    <row r="107" spans="1:21" s="18" customFormat="1" ht="30" x14ac:dyDescent="0.25">
      <c r="A107" s="29"/>
      <c r="B107" s="117" t="s">
        <v>163</v>
      </c>
      <c r="C107" s="618"/>
      <c r="D107" s="617"/>
      <c r="E107" s="118"/>
      <c r="F107" s="117" t="s">
        <v>162</v>
      </c>
      <c r="G107" s="117" t="s">
        <v>331</v>
      </c>
      <c r="H107" s="42" t="s">
        <v>335</v>
      </c>
      <c r="I107" s="114">
        <v>5000</v>
      </c>
      <c r="J107" s="90">
        <f t="shared" si="6"/>
        <v>0</v>
      </c>
      <c r="K107" s="32"/>
      <c r="L107" s="32"/>
      <c r="M107" s="32"/>
      <c r="N107" s="32"/>
      <c r="O107" s="31"/>
      <c r="P107" s="31"/>
      <c r="Q107" s="32"/>
      <c r="R107" s="32"/>
      <c r="S107" s="32"/>
      <c r="T107" s="32">
        <v>5000</v>
      </c>
      <c r="U107" s="32"/>
    </row>
    <row r="108" spans="1:21" s="18" customFormat="1" ht="30" x14ac:dyDescent="0.25">
      <c r="A108" s="29"/>
      <c r="B108" s="117" t="s">
        <v>166</v>
      </c>
      <c r="C108" s="618"/>
      <c r="D108" s="617"/>
      <c r="E108" s="118"/>
      <c r="F108" s="117" t="s">
        <v>162</v>
      </c>
      <c r="G108" s="117" t="s">
        <v>331</v>
      </c>
      <c r="H108" s="42" t="s">
        <v>335</v>
      </c>
      <c r="I108" s="114">
        <v>4000</v>
      </c>
      <c r="J108" s="90">
        <f t="shared" si="6"/>
        <v>0</v>
      </c>
      <c r="K108" s="32"/>
      <c r="L108" s="32"/>
      <c r="M108" s="32"/>
      <c r="N108" s="32"/>
      <c r="O108" s="31"/>
      <c r="P108" s="31"/>
      <c r="Q108" s="32"/>
      <c r="R108" s="32"/>
      <c r="S108" s="32"/>
      <c r="T108" s="32">
        <v>4000</v>
      </c>
      <c r="U108" s="32"/>
    </row>
    <row r="109" spans="1:21" s="18" customFormat="1" ht="30" x14ac:dyDescent="0.25">
      <c r="A109" s="29"/>
      <c r="B109" s="117" t="s">
        <v>167</v>
      </c>
      <c r="C109" s="618"/>
      <c r="D109" s="617"/>
      <c r="E109" s="118"/>
      <c r="F109" s="117" t="s">
        <v>162</v>
      </c>
      <c r="G109" s="117" t="s">
        <v>331</v>
      </c>
      <c r="H109" s="42" t="s">
        <v>336</v>
      </c>
      <c r="I109" s="114">
        <v>3000</v>
      </c>
      <c r="J109" s="90">
        <f t="shared" si="6"/>
        <v>0</v>
      </c>
      <c r="K109" s="32"/>
      <c r="L109" s="32"/>
      <c r="M109" s="32"/>
      <c r="N109" s="32"/>
      <c r="O109" s="31"/>
      <c r="P109" s="31"/>
      <c r="Q109" s="32"/>
      <c r="R109" s="32"/>
      <c r="S109" s="32"/>
      <c r="T109" s="32">
        <v>3000</v>
      </c>
      <c r="U109" s="32"/>
    </row>
    <row r="110" spans="1:21" s="18" customFormat="1" ht="30" x14ac:dyDescent="0.25">
      <c r="A110" s="29"/>
      <c r="B110" s="120" t="s">
        <v>168</v>
      </c>
      <c r="C110" s="618"/>
      <c r="D110" s="617"/>
      <c r="E110" s="118"/>
      <c r="F110" s="117" t="s">
        <v>162</v>
      </c>
      <c r="G110" s="117" t="s">
        <v>331</v>
      </c>
      <c r="H110" s="42" t="s">
        <v>337</v>
      </c>
      <c r="I110" s="114">
        <v>3000</v>
      </c>
      <c r="J110" s="90">
        <f t="shared" si="6"/>
        <v>0</v>
      </c>
      <c r="K110" s="32"/>
      <c r="L110" s="32"/>
      <c r="M110" s="32"/>
      <c r="N110" s="32"/>
      <c r="O110" s="31"/>
      <c r="P110" s="31"/>
      <c r="Q110" s="32"/>
      <c r="R110" s="32"/>
      <c r="S110" s="32"/>
      <c r="T110" s="32">
        <v>3000</v>
      </c>
      <c r="U110" s="32"/>
    </row>
    <row r="111" spans="1:21" s="18" customFormat="1" ht="30" x14ac:dyDescent="0.25">
      <c r="A111" s="29"/>
      <c r="B111" s="117" t="s">
        <v>169</v>
      </c>
      <c r="C111" s="618"/>
      <c r="D111" s="617"/>
      <c r="E111" s="118"/>
      <c r="F111" s="117" t="s">
        <v>162</v>
      </c>
      <c r="G111" s="117" t="s">
        <v>331</v>
      </c>
      <c r="H111" s="42" t="s">
        <v>336</v>
      </c>
      <c r="I111" s="114">
        <v>3000</v>
      </c>
      <c r="J111" s="90">
        <f t="shared" si="6"/>
        <v>0</v>
      </c>
      <c r="K111" s="32"/>
      <c r="L111" s="32"/>
      <c r="M111" s="32"/>
      <c r="N111" s="32"/>
      <c r="O111" s="31"/>
      <c r="P111" s="31"/>
      <c r="Q111" s="32"/>
      <c r="R111" s="32"/>
      <c r="S111" s="32"/>
      <c r="T111" s="32">
        <v>3000</v>
      </c>
      <c r="U111" s="32"/>
    </row>
    <row r="112" spans="1:21" s="18" customFormat="1" ht="30" x14ac:dyDescent="0.25">
      <c r="A112" s="29"/>
      <c r="B112" s="117" t="s">
        <v>171</v>
      </c>
      <c r="C112" s="618"/>
      <c r="D112" s="617"/>
      <c r="E112" s="118"/>
      <c r="F112" s="117" t="s">
        <v>162</v>
      </c>
      <c r="G112" s="117" t="s">
        <v>331</v>
      </c>
      <c r="H112" s="42" t="s">
        <v>336</v>
      </c>
      <c r="I112" s="114">
        <v>2000</v>
      </c>
      <c r="J112" s="90">
        <f t="shared" si="6"/>
        <v>0</v>
      </c>
      <c r="K112" s="32"/>
      <c r="L112" s="32"/>
      <c r="M112" s="32"/>
      <c r="N112" s="32"/>
      <c r="O112" s="31"/>
      <c r="P112" s="31"/>
      <c r="Q112" s="32"/>
      <c r="R112" s="32"/>
      <c r="S112" s="32"/>
      <c r="T112" s="32">
        <v>2000</v>
      </c>
      <c r="U112" s="32"/>
    </row>
    <row r="113" spans="1:21" s="18" customFormat="1" ht="30" x14ac:dyDescent="0.25">
      <c r="A113" s="29"/>
      <c r="B113" s="117" t="s">
        <v>170</v>
      </c>
      <c r="C113" s="618"/>
      <c r="D113" s="617"/>
      <c r="E113" s="118"/>
      <c r="F113" s="117" t="s">
        <v>162</v>
      </c>
      <c r="G113" s="117" t="s">
        <v>331</v>
      </c>
      <c r="H113" s="42" t="s">
        <v>336</v>
      </c>
      <c r="I113" s="114">
        <v>1000</v>
      </c>
      <c r="J113" s="90">
        <f t="shared" si="6"/>
        <v>0</v>
      </c>
      <c r="K113" s="32"/>
      <c r="L113" s="32"/>
      <c r="M113" s="32"/>
      <c r="N113" s="32"/>
      <c r="O113" s="31"/>
      <c r="P113" s="31"/>
      <c r="Q113" s="32"/>
      <c r="R113" s="32"/>
      <c r="S113" s="32"/>
      <c r="T113" s="32">
        <v>1000</v>
      </c>
      <c r="U113" s="32"/>
    </row>
    <row r="114" spans="1:21" s="18" customFormat="1" ht="30" x14ac:dyDescent="0.25">
      <c r="A114" s="29"/>
      <c r="B114" s="117" t="s">
        <v>172</v>
      </c>
      <c r="C114" s="616" t="s">
        <v>176</v>
      </c>
      <c r="D114" s="617"/>
      <c r="E114" s="118"/>
      <c r="F114" s="117" t="s">
        <v>162</v>
      </c>
      <c r="G114" s="117" t="s">
        <v>331</v>
      </c>
      <c r="H114" s="42" t="s">
        <v>338</v>
      </c>
      <c r="I114" s="114">
        <v>1000</v>
      </c>
      <c r="J114" s="90">
        <f t="shared" si="6"/>
        <v>0</v>
      </c>
      <c r="K114" s="32"/>
      <c r="L114" s="32"/>
      <c r="M114" s="32"/>
      <c r="N114" s="32"/>
      <c r="O114" s="31"/>
      <c r="P114" s="31"/>
      <c r="Q114" s="32"/>
      <c r="R114" s="32"/>
      <c r="S114" s="32"/>
      <c r="T114" s="32">
        <v>1000</v>
      </c>
      <c r="U114" s="32"/>
    </row>
    <row r="115" spans="1:21" s="18" customFormat="1" ht="45" x14ac:dyDescent="0.25">
      <c r="A115" s="29"/>
      <c r="B115" s="117" t="s">
        <v>173</v>
      </c>
      <c r="C115" s="616" t="s">
        <v>177</v>
      </c>
      <c r="D115" s="617"/>
      <c r="E115" s="118"/>
      <c r="F115" s="117" t="s">
        <v>162</v>
      </c>
      <c r="G115" s="117" t="s">
        <v>332</v>
      </c>
      <c r="H115" s="42" t="s">
        <v>175</v>
      </c>
      <c r="I115" s="114">
        <v>30000</v>
      </c>
      <c r="J115" s="90">
        <f t="shared" si="6"/>
        <v>0</v>
      </c>
      <c r="K115" s="32"/>
      <c r="L115" s="32"/>
      <c r="M115" s="32"/>
      <c r="N115" s="32"/>
      <c r="O115" s="31"/>
      <c r="P115" s="31"/>
      <c r="Q115" s="32"/>
      <c r="R115" s="32"/>
      <c r="S115" s="32"/>
      <c r="T115" s="32">
        <v>30000</v>
      </c>
      <c r="U115" s="32"/>
    </row>
    <row r="116" spans="1:21" s="18" customFormat="1" ht="45" x14ac:dyDescent="0.25">
      <c r="A116" s="29"/>
      <c r="B116" s="117" t="s">
        <v>174</v>
      </c>
      <c r="C116" s="616" t="s">
        <v>178</v>
      </c>
      <c r="D116" s="617"/>
      <c r="E116" s="118"/>
      <c r="F116" s="117" t="s">
        <v>162</v>
      </c>
      <c r="G116" s="117" t="s">
        <v>332</v>
      </c>
      <c r="H116" s="42" t="s">
        <v>339</v>
      </c>
      <c r="I116" s="114">
        <v>25000</v>
      </c>
      <c r="J116" s="90">
        <f t="shared" si="6"/>
        <v>0</v>
      </c>
      <c r="K116" s="32"/>
      <c r="L116" s="32"/>
      <c r="M116" s="32"/>
      <c r="N116" s="32"/>
      <c r="O116" s="31"/>
      <c r="P116" s="31"/>
      <c r="Q116" s="32"/>
      <c r="R116" s="32"/>
      <c r="S116" s="32"/>
      <c r="T116" s="32">
        <v>25000</v>
      </c>
      <c r="U116" s="32"/>
    </row>
    <row r="117" spans="1:21" s="18" customFormat="1" x14ac:dyDescent="0.25">
      <c r="A117" s="29"/>
      <c r="B117" s="117"/>
      <c r="C117" s="118"/>
      <c r="D117" s="118"/>
      <c r="E117" s="118"/>
      <c r="F117" s="118"/>
      <c r="G117" s="118"/>
      <c r="H117" s="41"/>
      <c r="I117" s="67"/>
      <c r="J117" s="90"/>
      <c r="K117" s="32"/>
      <c r="L117" s="32"/>
      <c r="M117" s="32"/>
      <c r="N117" s="32"/>
      <c r="O117" s="31"/>
      <c r="P117" s="31"/>
      <c r="Q117" s="32"/>
      <c r="R117" s="32"/>
      <c r="S117" s="32"/>
      <c r="T117" s="32"/>
      <c r="U117" s="32"/>
    </row>
    <row r="118" spans="1:21" s="18" customFormat="1" x14ac:dyDescent="0.25">
      <c r="A118" s="29"/>
      <c r="B118" s="118"/>
      <c r="C118" s="118"/>
      <c r="D118" s="118"/>
      <c r="E118" s="118"/>
      <c r="F118" s="118"/>
      <c r="G118" s="118"/>
      <c r="H118" s="41"/>
      <c r="I118" s="67"/>
      <c r="J118" s="90"/>
      <c r="K118" s="32"/>
      <c r="L118" s="32"/>
      <c r="M118" s="32"/>
      <c r="N118" s="32"/>
      <c r="O118" s="31"/>
      <c r="P118" s="31"/>
      <c r="Q118" s="32"/>
      <c r="R118" s="32"/>
      <c r="S118" s="32"/>
      <c r="T118" s="32"/>
      <c r="U118" s="32"/>
    </row>
    <row r="119" spans="1:21" s="17" customFormat="1" x14ac:dyDescent="0.25">
      <c r="A119" s="29"/>
      <c r="B119" s="119" t="s">
        <v>12</v>
      </c>
      <c r="C119" s="118"/>
      <c r="D119" s="118"/>
      <c r="E119" s="118"/>
      <c r="F119" s="118"/>
      <c r="G119" s="118"/>
      <c r="H119" s="41"/>
      <c r="I119" s="67">
        <v>50000</v>
      </c>
      <c r="J119" s="90">
        <f>I119-SUM(K119:T119)</f>
        <v>0</v>
      </c>
      <c r="K119" s="32"/>
      <c r="L119" s="32"/>
      <c r="M119" s="32"/>
      <c r="N119" s="32"/>
      <c r="O119" s="32"/>
      <c r="P119" s="32"/>
      <c r="Q119" s="32"/>
      <c r="R119" s="32"/>
      <c r="S119" s="32"/>
      <c r="T119" s="32">
        <v>50000</v>
      </c>
      <c r="U119" s="32"/>
    </row>
    <row r="120" spans="1:21" s="18" customFormat="1" x14ac:dyDescent="0.25">
      <c r="A120" s="29"/>
      <c r="B120" s="111" t="s">
        <v>16</v>
      </c>
      <c r="C120" s="41"/>
      <c r="D120" s="41"/>
      <c r="E120" s="41"/>
      <c r="F120" s="41"/>
      <c r="G120" s="41"/>
      <c r="H120" s="41"/>
      <c r="I120" s="67">
        <v>100000</v>
      </c>
      <c r="J120" s="90">
        <f>I120-SUM(K120:T120)</f>
        <v>0</v>
      </c>
      <c r="K120" s="32">
        <v>100000</v>
      </c>
      <c r="L120" s="32"/>
      <c r="M120" s="32"/>
      <c r="N120" s="32"/>
      <c r="O120" s="31"/>
      <c r="P120" s="31"/>
      <c r="Q120" s="32"/>
      <c r="R120" s="32"/>
      <c r="S120" s="32"/>
      <c r="T120" s="32"/>
      <c r="U120" s="32"/>
    </row>
    <row r="121" spans="1:21" s="18" customFormat="1" x14ac:dyDescent="0.25">
      <c r="A121" s="29"/>
      <c r="B121" s="41"/>
      <c r="C121" s="41"/>
      <c r="D121" s="41"/>
      <c r="E121" s="41"/>
      <c r="F121" s="41"/>
      <c r="G121" s="41"/>
      <c r="H121" s="41"/>
      <c r="I121" s="67"/>
      <c r="J121" s="96"/>
      <c r="K121" s="32"/>
      <c r="L121" s="32"/>
      <c r="M121" s="32"/>
      <c r="N121" s="32"/>
      <c r="O121" s="31"/>
      <c r="P121" s="31"/>
      <c r="Q121" s="32"/>
      <c r="R121" s="32"/>
      <c r="S121" s="32"/>
      <c r="T121" s="32"/>
      <c r="U121" s="32"/>
    </row>
    <row r="122" spans="1:21" s="18" customFormat="1" x14ac:dyDescent="0.25">
      <c r="A122" s="29"/>
      <c r="B122" s="41"/>
      <c r="C122" s="41"/>
      <c r="D122" s="41"/>
      <c r="E122" s="41"/>
      <c r="F122" s="41"/>
      <c r="G122" s="41"/>
      <c r="H122" s="41"/>
      <c r="I122" s="67"/>
      <c r="J122" s="96"/>
      <c r="K122" s="32"/>
      <c r="L122" s="32"/>
      <c r="M122" s="32"/>
      <c r="N122" s="32"/>
      <c r="O122" s="31"/>
      <c r="P122" s="31"/>
      <c r="Q122" s="32"/>
      <c r="R122" s="32"/>
      <c r="S122" s="32"/>
      <c r="T122" s="32"/>
      <c r="U122" s="32"/>
    </row>
    <row r="123" spans="1:21" s="18" customFormat="1" x14ac:dyDescent="0.25">
      <c r="A123" s="29"/>
      <c r="B123" s="111" t="s">
        <v>18</v>
      </c>
      <c r="C123" s="42"/>
      <c r="D123" s="42"/>
      <c r="E123" s="42"/>
      <c r="F123" s="42"/>
      <c r="G123" s="42"/>
      <c r="H123" s="42"/>
      <c r="I123" s="64">
        <v>750000</v>
      </c>
      <c r="J123" s="90">
        <f>I123-SUM(K123:T123)</f>
        <v>0</v>
      </c>
      <c r="K123" s="32"/>
      <c r="L123" s="32"/>
      <c r="M123" s="32"/>
      <c r="N123" s="32"/>
      <c r="O123" s="31"/>
      <c r="P123" s="31"/>
      <c r="Q123" s="32"/>
      <c r="R123" s="32"/>
      <c r="S123" s="32"/>
      <c r="T123" s="32">
        <v>750000</v>
      </c>
      <c r="U123" s="32"/>
    </row>
    <row r="124" spans="1:21" s="18" customFormat="1" x14ac:dyDescent="0.25">
      <c r="A124" s="29"/>
      <c r="B124" s="42" t="s">
        <v>19</v>
      </c>
      <c r="C124" s="42"/>
      <c r="D124" s="42"/>
      <c r="E124" s="42"/>
      <c r="F124" s="42"/>
      <c r="G124" s="42"/>
      <c r="H124" s="42"/>
      <c r="I124" s="64"/>
      <c r="J124" s="97"/>
      <c r="K124" s="32"/>
      <c r="L124" s="32"/>
      <c r="M124" s="32"/>
      <c r="N124" s="32"/>
      <c r="O124" s="31"/>
      <c r="P124" s="31"/>
      <c r="Q124" s="32"/>
      <c r="R124" s="32"/>
      <c r="S124" s="32"/>
      <c r="T124" s="32"/>
      <c r="U124" s="32"/>
    </row>
    <row r="125" spans="1:21" x14ac:dyDescent="0.25">
      <c r="I125" s="109"/>
      <c r="J125" s="91"/>
      <c r="K125" s="110"/>
      <c r="L125" s="110"/>
      <c r="M125" s="110"/>
      <c r="N125" s="110"/>
      <c r="O125" s="110"/>
      <c r="P125" s="110"/>
      <c r="Q125" s="110"/>
      <c r="R125" s="110"/>
      <c r="S125" s="110"/>
      <c r="T125" s="110"/>
      <c r="U125" s="32"/>
    </row>
    <row r="126" spans="1:21" s="18" customFormat="1" x14ac:dyDescent="0.25">
      <c r="A126" s="29"/>
      <c r="B126" s="41"/>
      <c r="C126" s="41"/>
      <c r="D126" s="41"/>
      <c r="E126" s="41"/>
      <c r="F126" s="41"/>
      <c r="G126" s="41"/>
      <c r="H126" s="41"/>
      <c r="I126" s="67"/>
      <c r="J126" s="96"/>
      <c r="K126" s="32"/>
      <c r="L126" s="32"/>
      <c r="M126" s="32"/>
      <c r="N126" s="32"/>
      <c r="O126" s="31"/>
      <c r="P126" s="31"/>
      <c r="Q126" s="32"/>
      <c r="R126" s="32"/>
      <c r="S126" s="32"/>
      <c r="T126" s="32"/>
      <c r="U126" s="32"/>
    </row>
  </sheetData>
  <mergeCells count="29">
    <mergeCell ref="C83:D83"/>
    <mergeCell ref="B1:B5"/>
    <mergeCell ref="C1:T1"/>
    <mergeCell ref="C2:D4"/>
    <mergeCell ref="C39:D39"/>
    <mergeCell ref="C73:D73"/>
    <mergeCell ref="C77:D77"/>
    <mergeCell ref="C78:D78"/>
    <mergeCell ref="C79:D79"/>
    <mergeCell ref="C80:D80"/>
    <mergeCell ref="C81:D81"/>
    <mergeCell ref="C82:D82"/>
    <mergeCell ref="C111:D111"/>
    <mergeCell ref="C84:D84"/>
    <mergeCell ref="C89:D89"/>
    <mergeCell ref="C90:D90"/>
    <mergeCell ref="C91:D91"/>
    <mergeCell ref="C97:D97"/>
    <mergeCell ref="C105:D105"/>
    <mergeCell ref="C106:D106"/>
    <mergeCell ref="C107:D107"/>
    <mergeCell ref="C108:D108"/>
    <mergeCell ref="C109:D109"/>
    <mergeCell ref="C110:D110"/>
    <mergeCell ref="C112:D112"/>
    <mergeCell ref="C113:D113"/>
    <mergeCell ref="C114:D114"/>
    <mergeCell ref="C115:D115"/>
    <mergeCell ref="C116:D116"/>
  </mergeCells>
  <pageMargins left="0.19685039370078741" right="0.31496062992125984" top="0.55118110236220474" bottom="0.55118110236220474" header="0.31496062992125984" footer="0.31496062992125984"/>
  <pageSetup paperSize="8" scale="44" fitToHeight="2" orientation="landscape" horizontalDpi="200" verticalDpi="200" r:id="rId1"/>
  <rowBreaks count="2" manualBreakCount="2">
    <brk id="32" max="16383" man="1"/>
    <brk id="9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sheetPr>
  <dimension ref="A1:Z106"/>
  <sheetViews>
    <sheetView topLeftCell="A31" workbookViewId="0">
      <selection activeCell="F40" sqref="F40"/>
    </sheetView>
  </sheetViews>
  <sheetFormatPr defaultRowHeight="15" x14ac:dyDescent="0.25"/>
  <cols>
    <col min="1" max="1" width="5.42578125" style="30" customWidth="1"/>
    <col min="2" max="2" width="49.85546875" style="19" customWidth="1"/>
    <col min="3" max="3" width="15.42578125" style="19" customWidth="1"/>
    <col min="4" max="4" width="18" style="19" customWidth="1"/>
    <col min="5" max="5" width="16.42578125" style="19" customWidth="1"/>
    <col min="6" max="6" width="52" style="19" customWidth="1"/>
    <col min="7" max="7" width="46.85546875" style="19" customWidth="1"/>
    <col min="8" max="8" width="65" style="19" customWidth="1"/>
    <col min="9" max="9" width="18.140625" style="68" customWidth="1"/>
    <col min="10" max="10" width="10.140625" style="20" customWidth="1"/>
    <col min="11" max="11" width="11" style="20" customWidth="1"/>
    <col min="12" max="13" width="9.140625" style="20" customWidth="1"/>
    <col min="14" max="14" width="10.7109375" style="20" customWidth="1"/>
    <col min="15" max="15" width="11.5703125" style="20" customWidth="1"/>
    <col min="16" max="17" width="11" style="20" customWidth="1"/>
    <col min="18" max="19" width="9.140625" style="20" customWidth="1"/>
    <col min="20" max="20" width="10.42578125" style="20" customWidth="1"/>
    <col min="21" max="21" width="10" style="143" customWidth="1"/>
    <col min="22" max="22" width="10.42578125" style="20" customWidth="1"/>
    <col min="23" max="23" width="11.140625" style="20" customWidth="1"/>
    <col min="24" max="24" width="12.5703125" style="20" customWidth="1"/>
    <col min="25" max="25" width="33.28515625" style="70" customWidth="1"/>
    <col min="26" max="26" width="20.42578125" style="70" customWidth="1"/>
    <col min="27" max="16384" width="9.140625" style="70"/>
  </cols>
  <sheetData>
    <row r="1" spans="1:26" s="1" customFormat="1" ht="41.25" customHeight="1" x14ac:dyDescent="0.25">
      <c r="A1" s="21"/>
      <c r="B1" s="628" t="s">
        <v>558</v>
      </c>
      <c r="C1" s="642" t="s">
        <v>0</v>
      </c>
      <c r="D1" s="643"/>
      <c r="E1" s="643"/>
      <c r="F1" s="643"/>
      <c r="G1" s="643"/>
      <c r="H1" s="643"/>
      <c r="I1" s="643"/>
      <c r="J1" s="643"/>
      <c r="K1" s="643"/>
      <c r="L1" s="643"/>
      <c r="M1" s="643"/>
      <c r="N1" s="643"/>
      <c r="O1" s="643"/>
      <c r="P1" s="643"/>
      <c r="Q1" s="643"/>
      <c r="R1" s="643"/>
      <c r="S1" s="643"/>
      <c r="T1" s="643"/>
      <c r="U1" s="637" t="s">
        <v>529</v>
      </c>
      <c r="V1" s="637"/>
      <c r="W1" s="389"/>
      <c r="X1" s="182"/>
    </row>
    <row r="2" spans="1:26" s="48" customFormat="1" ht="166.5" customHeight="1" x14ac:dyDescent="0.25">
      <c r="A2" s="22"/>
      <c r="B2" s="628"/>
      <c r="C2" s="644" t="s">
        <v>25</v>
      </c>
      <c r="D2" s="645"/>
      <c r="E2" s="44"/>
      <c r="F2" s="44"/>
      <c r="G2" s="44"/>
      <c r="H2" s="44"/>
      <c r="I2" s="184" t="s">
        <v>557</v>
      </c>
      <c r="J2" s="173" t="s">
        <v>519</v>
      </c>
      <c r="K2" s="173" t="s">
        <v>525</v>
      </c>
      <c r="L2" s="173" t="s">
        <v>518</v>
      </c>
      <c r="M2" s="173" t="s">
        <v>526</v>
      </c>
      <c r="N2" s="345" t="s">
        <v>527</v>
      </c>
      <c r="O2" s="345" t="s">
        <v>528</v>
      </c>
      <c r="P2" s="173" t="s">
        <v>521</v>
      </c>
      <c r="Q2" s="173" t="s">
        <v>560</v>
      </c>
      <c r="R2" s="173" t="s">
        <v>522</v>
      </c>
      <c r="S2" s="173" t="s">
        <v>523</v>
      </c>
      <c r="T2" s="173" t="s">
        <v>524</v>
      </c>
      <c r="U2" s="343" t="s">
        <v>517</v>
      </c>
      <c r="V2" s="344" t="s">
        <v>520</v>
      </c>
      <c r="W2" s="344" t="s">
        <v>978</v>
      </c>
      <c r="X2" s="173" t="s">
        <v>530</v>
      </c>
    </row>
    <row r="3" spans="1:26" ht="37.5" customHeight="1" x14ac:dyDescent="0.25">
      <c r="A3" s="23"/>
      <c r="B3" s="629"/>
      <c r="C3" s="645"/>
      <c r="D3" s="645"/>
      <c r="E3" s="34"/>
      <c r="F3" s="34"/>
      <c r="G3" s="34"/>
      <c r="H3" s="34"/>
      <c r="I3" s="169" t="s">
        <v>8</v>
      </c>
      <c r="J3" s="75">
        <v>3091000</v>
      </c>
      <c r="K3" s="139">
        <f>3387461+300000</f>
        <v>3687461</v>
      </c>
      <c r="L3" s="75">
        <v>800000</v>
      </c>
      <c r="M3" s="75">
        <v>60000</v>
      </c>
      <c r="N3" s="80">
        <v>593000</v>
      </c>
      <c r="O3" s="80">
        <v>225000</v>
      </c>
      <c r="P3" s="75">
        <v>220000</v>
      </c>
      <c r="Q3" s="75">
        <v>851000</v>
      </c>
      <c r="R3" s="75">
        <v>350000</v>
      </c>
      <c r="S3" s="75">
        <v>240000</v>
      </c>
      <c r="T3" s="75">
        <v>1000000</v>
      </c>
      <c r="U3" s="73">
        <v>6860000</v>
      </c>
      <c r="V3" s="73">
        <v>650000</v>
      </c>
      <c r="W3" s="73"/>
      <c r="X3" s="73">
        <v>540000</v>
      </c>
      <c r="Y3" s="384">
        <f>SUM(J3:X3)-X3-T3-S3-Q3-M3-570000</f>
        <v>15906461</v>
      </c>
    </row>
    <row r="4" spans="1:26" ht="45" customHeight="1" x14ac:dyDescent="0.25">
      <c r="A4" s="23"/>
      <c r="B4" s="629"/>
      <c r="C4" s="645"/>
      <c r="D4" s="645"/>
      <c r="E4" s="34"/>
      <c r="F4" s="34"/>
      <c r="G4" s="34"/>
      <c r="H4" s="34"/>
      <c r="I4" s="59" t="s">
        <v>14</v>
      </c>
      <c r="J4" s="75">
        <f t="shared" ref="J4:X4" si="0">SUM(J7:J106)</f>
        <v>3091000</v>
      </c>
      <c r="K4" s="75">
        <f t="shared" si="0"/>
        <v>3687461</v>
      </c>
      <c r="L4" s="75">
        <f t="shared" si="0"/>
        <v>800000</v>
      </c>
      <c r="M4" s="75">
        <f t="shared" si="0"/>
        <v>60000</v>
      </c>
      <c r="N4" s="75">
        <f t="shared" si="0"/>
        <v>593000</v>
      </c>
      <c r="O4" s="75">
        <f t="shared" si="0"/>
        <v>225000</v>
      </c>
      <c r="P4" s="75">
        <f t="shared" si="0"/>
        <v>220000</v>
      </c>
      <c r="Q4" s="75">
        <f t="shared" si="0"/>
        <v>851000</v>
      </c>
      <c r="R4" s="75">
        <f t="shared" si="0"/>
        <v>350000</v>
      </c>
      <c r="S4" s="75">
        <f t="shared" si="0"/>
        <v>240000</v>
      </c>
      <c r="T4" s="75">
        <f t="shared" si="0"/>
        <v>1000000</v>
      </c>
      <c r="U4" s="73">
        <f t="shared" si="0"/>
        <v>6860000</v>
      </c>
      <c r="V4" s="73">
        <f t="shared" si="0"/>
        <v>501799</v>
      </c>
      <c r="W4" s="73">
        <f t="shared" si="0"/>
        <v>227318</v>
      </c>
      <c r="X4" s="73">
        <f t="shared" si="0"/>
        <v>540000</v>
      </c>
    </row>
    <row r="5" spans="1:26" s="4" customFormat="1" ht="20.100000000000001" customHeight="1" x14ac:dyDescent="0.25">
      <c r="A5" s="24"/>
      <c r="B5" s="629"/>
      <c r="C5" s="59" t="s">
        <v>20</v>
      </c>
      <c r="D5" s="59" t="s">
        <v>21</v>
      </c>
      <c r="E5" s="59" t="s">
        <v>120</v>
      </c>
      <c r="F5" s="59" t="s">
        <v>22</v>
      </c>
      <c r="G5" s="59" t="s">
        <v>30</v>
      </c>
      <c r="H5" s="59" t="s">
        <v>31</v>
      </c>
      <c r="I5" s="60" t="s">
        <v>23</v>
      </c>
      <c r="J5" s="78"/>
      <c r="K5" s="78"/>
      <c r="L5" s="78"/>
      <c r="M5" s="78"/>
      <c r="N5" s="78"/>
      <c r="O5" s="78"/>
      <c r="P5" s="78"/>
      <c r="Q5" s="78"/>
      <c r="R5" s="78"/>
      <c r="S5" s="78"/>
      <c r="T5" s="78"/>
      <c r="U5" s="78"/>
      <c r="V5" s="78"/>
      <c r="W5" s="78"/>
      <c r="X5" s="78"/>
    </row>
    <row r="6" spans="1:26" s="50" customFormat="1" ht="21" x14ac:dyDescent="0.25">
      <c r="A6" s="49"/>
      <c r="B6" s="51" t="s">
        <v>9</v>
      </c>
      <c r="C6" s="51"/>
      <c r="D6" s="51"/>
      <c r="E6" s="51"/>
      <c r="F6" s="51"/>
      <c r="G6" s="51"/>
      <c r="H6" s="51"/>
      <c r="I6" s="62"/>
      <c r="J6" s="375">
        <f>J3-J4</f>
        <v>0</v>
      </c>
      <c r="K6" s="375">
        <f t="shared" ref="K6:X6" si="1">K3-K4</f>
        <v>0</v>
      </c>
      <c r="L6" s="375">
        <f t="shared" si="1"/>
        <v>0</v>
      </c>
      <c r="M6" s="375">
        <f t="shared" si="1"/>
        <v>0</v>
      </c>
      <c r="N6" s="375">
        <f t="shared" si="1"/>
        <v>0</v>
      </c>
      <c r="O6" s="375">
        <f t="shared" si="1"/>
        <v>0</v>
      </c>
      <c r="P6" s="375">
        <f t="shared" si="1"/>
        <v>0</v>
      </c>
      <c r="Q6" s="375">
        <f t="shared" si="1"/>
        <v>0</v>
      </c>
      <c r="R6" s="375">
        <f t="shared" si="1"/>
        <v>0</v>
      </c>
      <c r="S6" s="375">
        <f t="shared" si="1"/>
        <v>0</v>
      </c>
      <c r="T6" s="375">
        <f t="shared" si="1"/>
        <v>0</v>
      </c>
      <c r="U6" s="375">
        <f t="shared" si="1"/>
        <v>0</v>
      </c>
      <c r="V6" s="375">
        <f t="shared" si="1"/>
        <v>148201</v>
      </c>
      <c r="W6" s="375"/>
      <c r="X6" s="375">
        <f t="shared" si="1"/>
        <v>0</v>
      </c>
    </row>
    <row r="7" spans="1:26" ht="19.5" customHeight="1" x14ac:dyDescent="0.25">
      <c r="A7" s="25"/>
      <c r="B7" s="116" t="s">
        <v>115</v>
      </c>
      <c r="C7" s="98"/>
      <c r="D7" s="98"/>
      <c r="E7" s="98"/>
      <c r="F7" s="98"/>
      <c r="G7" s="98"/>
      <c r="H7" s="98"/>
      <c r="I7" s="104">
        <f>SUM(I8:I11)</f>
        <v>4649247</v>
      </c>
      <c r="J7" s="105"/>
      <c r="K7" s="105"/>
      <c r="L7" s="105"/>
      <c r="M7" s="105"/>
      <c r="N7" s="105"/>
      <c r="O7" s="105"/>
      <c r="P7" s="105"/>
      <c r="Q7" s="105"/>
      <c r="R7" s="105"/>
      <c r="S7" s="105"/>
      <c r="T7" s="105"/>
      <c r="U7" s="105"/>
      <c r="V7" s="105"/>
      <c r="W7" s="105"/>
      <c r="X7" s="105"/>
    </row>
    <row r="8" spans="1:26" ht="61.5" customHeight="1" x14ac:dyDescent="0.25">
      <c r="A8" s="25"/>
      <c r="B8" s="81" t="s">
        <v>38</v>
      </c>
      <c r="C8" s="35" t="s">
        <v>33</v>
      </c>
      <c r="D8" s="35" t="s">
        <v>34</v>
      </c>
      <c r="E8" s="35" t="s">
        <v>35</v>
      </c>
      <c r="F8" s="35" t="s">
        <v>534</v>
      </c>
      <c r="G8" s="35" t="s">
        <v>37</v>
      </c>
      <c r="H8" s="35" t="s">
        <v>44</v>
      </c>
      <c r="I8" s="83">
        <v>440000</v>
      </c>
      <c r="J8" s="6"/>
      <c r="K8" s="6"/>
      <c r="L8" s="6">
        <v>220000</v>
      </c>
      <c r="M8" s="6"/>
      <c r="N8" s="74"/>
      <c r="O8" s="74"/>
      <c r="P8" s="6">
        <v>220000</v>
      </c>
      <c r="Q8" s="6"/>
      <c r="R8" s="6"/>
      <c r="S8" s="74"/>
      <c r="T8" s="74"/>
      <c r="U8" s="74"/>
      <c r="V8" s="74"/>
      <c r="W8" s="74"/>
      <c r="X8" s="74"/>
    </row>
    <row r="9" spans="1:26" ht="60" customHeight="1" x14ac:dyDescent="0.25">
      <c r="A9" s="25"/>
      <c r="B9" s="81" t="s">
        <v>26</v>
      </c>
      <c r="C9" s="35" t="s">
        <v>27</v>
      </c>
      <c r="D9" s="35" t="s">
        <v>28</v>
      </c>
      <c r="E9" s="35" t="s">
        <v>29</v>
      </c>
      <c r="F9" s="61" t="s">
        <v>572</v>
      </c>
      <c r="G9" s="61" t="s">
        <v>55</v>
      </c>
      <c r="H9" s="35" t="s">
        <v>63</v>
      </c>
      <c r="I9" s="83">
        <v>750000</v>
      </c>
      <c r="J9" s="6"/>
      <c r="K9" s="6"/>
      <c r="L9" s="6">
        <v>400000</v>
      </c>
      <c r="M9" s="6"/>
      <c r="N9" s="74"/>
      <c r="O9" s="74"/>
      <c r="P9" s="6"/>
      <c r="Q9" s="6"/>
      <c r="R9" s="6">
        <v>350000</v>
      </c>
      <c r="S9" s="74"/>
      <c r="T9" s="74"/>
      <c r="U9" s="74"/>
      <c r="V9" s="74"/>
      <c r="W9" s="74"/>
      <c r="X9" s="74"/>
    </row>
    <row r="10" spans="1:26" ht="30" x14ac:dyDescent="0.25">
      <c r="A10" s="23"/>
      <c r="B10" s="81" t="s">
        <v>43</v>
      </c>
      <c r="C10" s="37" t="s">
        <v>39</v>
      </c>
      <c r="D10" s="37" t="s">
        <v>40</v>
      </c>
      <c r="E10" s="37" t="s">
        <v>41</v>
      </c>
      <c r="F10" s="37" t="s">
        <v>535</v>
      </c>
      <c r="G10" s="37" t="s">
        <v>45</v>
      </c>
      <c r="H10" s="37" t="s">
        <v>46</v>
      </c>
      <c r="I10" s="84">
        <v>959247</v>
      </c>
      <c r="J10" s="73"/>
      <c r="K10" s="73">
        <v>320000</v>
      </c>
      <c r="L10" s="73">
        <v>180000</v>
      </c>
      <c r="M10" s="73"/>
      <c r="N10" s="80"/>
      <c r="O10" s="80"/>
      <c r="P10" s="73"/>
      <c r="Q10" s="73"/>
      <c r="R10" s="73"/>
      <c r="S10" s="73"/>
      <c r="T10" s="73"/>
      <c r="U10" s="74"/>
      <c r="V10" s="73">
        <v>231929</v>
      </c>
      <c r="W10" s="73">
        <v>227318</v>
      </c>
      <c r="X10" s="73"/>
    </row>
    <row r="11" spans="1:26" ht="45" x14ac:dyDescent="0.25">
      <c r="A11" s="23"/>
      <c r="B11" s="79" t="s">
        <v>347</v>
      </c>
      <c r="C11" s="79" t="s">
        <v>348</v>
      </c>
      <c r="D11" s="79" t="s">
        <v>349</v>
      </c>
      <c r="E11" s="79" t="s">
        <v>354</v>
      </c>
      <c r="F11" s="79" t="s">
        <v>536</v>
      </c>
      <c r="G11" s="79" t="s">
        <v>363</v>
      </c>
      <c r="H11" s="79" t="s">
        <v>350</v>
      </c>
      <c r="I11" s="63">
        <v>2500000</v>
      </c>
      <c r="J11" s="73"/>
      <c r="K11" s="73"/>
      <c r="L11" s="73"/>
      <c r="M11" s="73"/>
      <c r="N11" s="80"/>
      <c r="O11" s="80"/>
      <c r="P11" s="73"/>
      <c r="Q11" s="73"/>
      <c r="R11" s="73"/>
      <c r="S11" s="73"/>
      <c r="T11" s="73"/>
      <c r="U11" s="144">
        <v>2500000</v>
      </c>
      <c r="V11" s="73"/>
      <c r="W11" s="73"/>
      <c r="X11" s="73"/>
    </row>
    <row r="12" spans="1:26" ht="18.75" x14ac:dyDescent="0.3">
      <c r="A12" s="26"/>
      <c r="B12" s="115" t="s">
        <v>99</v>
      </c>
      <c r="C12" s="101"/>
      <c r="D12" s="101"/>
      <c r="E12" s="101"/>
      <c r="F12" s="102"/>
      <c r="G12" s="102"/>
      <c r="H12" s="101"/>
      <c r="I12" s="162">
        <f>SUM(I13:I20)</f>
        <v>6850870</v>
      </c>
      <c r="J12" s="107"/>
      <c r="K12" s="107"/>
      <c r="L12" s="107"/>
      <c r="M12" s="107"/>
      <c r="N12" s="105"/>
      <c r="O12" s="105"/>
      <c r="P12" s="107"/>
      <c r="Q12" s="107"/>
      <c r="R12" s="107"/>
      <c r="S12" s="107"/>
      <c r="T12" s="107"/>
      <c r="U12" s="107"/>
      <c r="V12" s="107"/>
      <c r="W12" s="107"/>
      <c r="X12" s="107"/>
    </row>
    <row r="13" spans="1:26" ht="75" x14ac:dyDescent="0.25">
      <c r="A13" s="26"/>
      <c r="B13" s="367" t="s">
        <v>52</v>
      </c>
      <c r="C13" s="88" t="s">
        <v>53</v>
      </c>
      <c r="D13" s="88" t="s">
        <v>53</v>
      </c>
      <c r="E13" s="87" t="s">
        <v>54</v>
      </c>
      <c r="F13" s="87" t="s">
        <v>537</v>
      </c>
      <c r="G13" s="79" t="s">
        <v>56</v>
      </c>
      <c r="H13" s="79" t="s">
        <v>201</v>
      </c>
      <c r="I13" s="82">
        <v>200000</v>
      </c>
      <c r="J13" s="75">
        <v>50000</v>
      </c>
      <c r="K13" s="75">
        <v>150000</v>
      </c>
      <c r="L13" s="75"/>
      <c r="M13" s="75"/>
      <c r="N13" s="80"/>
      <c r="O13" s="80"/>
      <c r="P13" s="75"/>
      <c r="Q13" s="75"/>
      <c r="R13" s="75"/>
      <c r="S13" s="75"/>
      <c r="T13" s="75"/>
      <c r="U13" s="165"/>
      <c r="V13" s="75"/>
      <c r="W13" s="75"/>
      <c r="X13" s="75"/>
      <c r="Y13" s="50"/>
      <c r="Z13" s="50"/>
    </row>
    <row r="14" spans="1:26" ht="54.75" customHeight="1" x14ac:dyDescent="0.25">
      <c r="A14" s="26"/>
      <c r="B14" s="136" t="s">
        <v>964</v>
      </c>
      <c r="C14" s="136" t="s">
        <v>960</v>
      </c>
      <c r="D14" s="136" t="s">
        <v>961</v>
      </c>
      <c r="E14" s="136" t="s">
        <v>454</v>
      </c>
      <c r="F14" s="394" t="s">
        <v>991</v>
      </c>
      <c r="G14" s="135" t="s">
        <v>962</v>
      </c>
      <c r="H14" s="135" t="s">
        <v>963</v>
      </c>
      <c r="I14" s="137">
        <v>500000</v>
      </c>
      <c r="J14" s="139"/>
      <c r="K14" s="139">
        <v>500000</v>
      </c>
      <c r="L14" s="139"/>
      <c r="M14" s="139"/>
      <c r="N14" s="378"/>
      <c r="O14" s="378"/>
      <c r="P14" s="139"/>
      <c r="Q14" s="139"/>
      <c r="R14" s="139"/>
      <c r="S14" s="139"/>
      <c r="T14" s="139"/>
      <c r="U14" s="379"/>
      <c r="V14" s="139"/>
      <c r="W14" s="139"/>
      <c r="X14" s="139"/>
      <c r="Y14" s="50"/>
      <c r="Z14" s="50"/>
    </row>
    <row r="15" spans="1:26" ht="45" x14ac:dyDescent="0.25">
      <c r="A15" s="26"/>
      <c r="B15" s="367" t="s">
        <v>51</v>
      </c>
      <c r="C15" s="87" t="s">
        <v>109</v>
      </c>
      <c r="D15" s="87" t="s">
        <v>110</v>
      </c>
      <c r="E15" s="87" t="s">
        <v>108</v>
      </c>
      <c r="F15" s="87" t="s">
        <v>538</v>
      </c>
      <c r="G15" s="79" t="s">
        <v>111</v>
      </c>
      <c r="H15" s="79" t="s">
        <v>112</v>
      </c>
      <c r="I15" s="82">
        <v>150000</v>
      </c>
      <c r="J15" s="75"/>
      <c r="K15" s="75">
        <v>150000</v>
      </c>
      <c r="L15" s="75"/>
      <c r="M15" s="75"/>
      <c r="N15" s="80"/>
      <c r="O15" s="80"/>
      <c r="P15" s="75"/>
      <c r="Q15" s="75"/>
      <c r="R15" s="75"/>
      <c r="S15" s="75"/>
      <c r="T15" s="75"/>
      <c r="U15" s="165"/>
      <c r="V15" s="75"/>
      <c r="W15" s="75"/>
      <c r="X15" s="75"/>
      <c r="Y15" s="50"/>
      <c r="Z15" s="50"/>
    </row>
    <row r="16" spans="1:26" x14ac:dyDescent="0.25">
      <c r="A16" s="26"/>
      <c r="B16" s="366" t="s">
        <v>953</v>
      </c>
      <c r="C16" s="87" t="s">
        <v>105</v>
      </c>
      <c r="D16" s="87" t="s">
        <v>106</v>
      </c>
      <c r="E16" s="87" t="s">
        <v>108</v>
      </c>
      <c r="F16" s="87" t="s">
        <v>538</v>
      </c>
      <c r="G16" s="79" t="s">
        <v>140</v>
      </c>
      <c r="H16" s="79" t="s">
        <v>107</v>
      </c>
      <c r="I16" s="82">
        <v>1069870</v>
      </c>
      <c r="J16" s="75"/>
      <c r="K16" s="75">
        <v>800000</v>
      </c>
      <c r="L16" s="75"/>
      <c r="M16" s="75"/>
      <c r="N16" s="80"/>
      <c r="O16" s="80"/>
      <c r="P16" s="75"/>
      <c r="Q16" s="75"/>
      <c r="R16" s="75"/>
      <c r="S16" s="75"/>
      <c r="T16" s="75"/>
      <c r="U16" s="165"/>
      <c r="V16" s="75">
        <v>269870</v>
      </c>
      <c r="W16" s="75"/>
      <c r="X16" s="75"/>
      <c r="Y16" s="50"/>
      <c r="Z16" s="50"/>
    </row>
    <row r="17" spans="1:26" s="71" customFormat="1" ht="39" customHeight="1" x14ac:dyDescent="0.25">
      <c r="A17" s="26"/>
      <c r="B17" s="79" t="s">
        <v>137</v>
      </c>
      <c r="C17" s="79" t="s">
        <v>136</v>
      </c>
      <c r="D17" s="79" t="s">
        <v>136</v>
      </c>
      <c r="E17" s="79" t="s">
        <v>366</v>
      </c>
      <c r="F17" s="79" t="s">
        <v>538</v>
      </c>
      <c r="G17" s="35" t="s">
        <v>138</v>
      </c>
      <c r="H17" s="79" t="s">
        <v>141</v>
      </c>
      <c r="I17" s="82">
        <v>215000</v>
      </c>
      <c r="J17" s="75">
        <v>215000</v>
      </c>
      <c r="K17" s="75"/>
      <c r="L17" s="75"/>
      <c r="M17" s="75"/>
      <c r="N17" s="75"/>
      <c r="O17" s="75"/>
      <c r="P17" s="75"/>
      <c r="Q17" s="75"/>
      <c r="R17" s="75"/>
      <c r="S17" s="75"/>
      <c r="T17" s="75"/>
      <c r="U17" s="166"/>
      <c r="V17" s="75"/>
      <c r="W17" s="75"/>
      <c r="X17" s="75"/>
      <c r="Y17" s="159"/>
      <c r="Z17" s="159"/>
    </row>
    <row r="18" spans="1:26" s="71" customFormat="1" ht="56.25" customHeight="1" x14ac:dyDescent="0.25">
      <c r="A18" s="26"/>
      <c r="B18" s="79" t="s">
        <v>368</v>
      </c>
      <c r="C18" s="79" t="s">
        <v>369</v>
      </c>
      <c r="D18" s="79" t="s">
        <v>370</v>
      </c>
      <c r="E18" s="79" t="s">
        <v>371</v>
      </c>
      <c r="F18" s="79" t="s">
        <v>539</v>
      </c>
      <c r="G18" s="35" t="s">
        <v>372</v>
      </c>
      <c r="H18" s="79" t="s">
        <v>141</v>
      </c>
      <c r="I18" s="82">
        <v>356000</v>
      </c>
      <c r="J18" s="75">
        <v>356000</v>
      </c>
      <c r="K18" s="75"/>
      <c r="L18" s="75"/>
      <c r="M18" s="75"/>
      <c r="N18" s="75"/>
      <c r="O18" s="75"/>
      <c r="P18" s="75"/>
      <c r="Q18" s="75"/>
      <c r="R18" s="75"/>
      <c r="S18" s="75"/>
      <c r="T18" s="75"/>
      <c r="U18" s="166"/>
      <c r="V18" s="75"/>
      <c r="W18" s="75"/>
      <c r="X18" s="75"/>
      <c r="Y18" s="159"/>
      <c r="Z18" s="159"/>
    </row>
    <row r="19" spans="1:26" s="71" customFormat="1" ht="60" x14ac:dyDescent="0.25">
      <c r="A19" s="26"/>
      <c r="B19" s="79" t="s">
        <v>353</v>
      </c>
      <c r="C19" s="79" t="s">
        <v>355</v>
      </c>
      <c r="D19" s="79" t="s">
        <v>356</v>
      </c>
      <c r="E19" s="79" t="s">
        <v>364</v>
      </c>
      <c r="F19" s="79" t="s">
        <v>540</v>
      </c>
      <c r="G19" s="79" t="s">
        <v>361</v>
      </c>
      <c r="H19" s="79" t="s">
        <v>362</v>
      </c>
      <c r="I19" s="82">
        <v>960000</v>
      </c>
      <c r="J19" s="75"/>
      <c r="K19" s="75"/>
      <c r="L19" s="75"/>
      <c r="M19" s="75"/>
      <c r="N19" s="75"/>
      <c r="O19" s="75"/>
      <c r="P19" s="75"/>
      <c r="Q19" s="75"/>
      <c r="R19" s="75"/>
      <c r="S19" s="75"/>
      <c r="T19" s="75"/>
      <c r="U19" s="75">
        <v>960000</v>
      </c>
      <c r="V19" s="75"/>
      <c r="W19" s="75"/>
      <c r="X19" s="75"/>
      <c r="Y19" s="159"/>
      <c r="Z19" s="159"/>
    </row>
    <row r="20" spans="1:26" s="71" customFormat="1" ht="30" x14ac:dyDescent="0.25">
      <c r="A20" s="26"/>
      <c r="B20" s="79" t="s">
        <v>352</v>
      </c>
      <c r="C20" s="79" t="s">
        <v>357</v>
      </c>
      <c r="D20" s="79" t="s">
        <v>358</v>
      </c>
      <c r="E20" s="79" t="s">
        <v>365</v>
      </c>
      <c r="F20" s="79" t="s">
        <v>540</v>
      </c>
      <c r="G20" s="79" t="s">
        <v>360</v>
      </c>
      <c r="H20" s="79" t="s">
        <v>362</v>
      </c>
      <c r="I20" s="82">
        <v>3400000</v>
      </c>
      <c r="J20" s="75"/>
      <c r="K20" s="75"/>
      <c r="L20" s="75"/>
      <c r="M20" s="75"/>
      <c r="N20" s="75"/>
      <c r="O20" s="75"/>
      <c r="P20" s="75"/>
      <c r="Q20" s="75"/>
      <c r="R20" s="75"/>
      <c r="S20" s="75"/>
      <c r="T20" s="75"/>
      <c r="U20" s="75">
        <v>3400000</v>
      </c>
      <c r="V20" s="75"/>
      <c r="W20" s="75"/>
      <c r="X20" s="75"/>
      <c r="Y20" s="159"/>
      <c r="Z20" s="159"/>
    </row>
    <row r="21" spans="1:26" s="71" customFormat="1" ht="25.5" customHeight="1" x14ac:dyDescent="0.25">
      <c r="A21" s="26"/>
      <c r="B21" s="79"/>
      <c r="C21" s="79"/>
      <c r="D21" s="79"/>
      <c r="E21" s="79"/>
      <c r="F21" s="79"/>
      <c r="G21" s="79"/>
      <c r="H21" s="79"/>
      <c r="I21" s="82"/>
      <c r="J21" s="75"/>
      <c r="K21" s="75"/>
      <c r="L21" s="75"/>
      <c r="M21" s="75"/>
      <c r="N21" s="75"/>
      <c r="O21" s="75"/>
      <c r="P21" s="75"/>
      <c r="Q21" s="75"/>
      <c r="R21" s="75"/>
      <c r="S21" s="75"/>
      <c r="T21" s="75"/>
      <c r="U21" s="75"/>
      <c r="V21" s="75"/>
      <c r="W21" s="75"/>
      <c r="X21" s="75"/>
      <c r="Y21" s="159"/>
      <c r="Z21" s="159"/>
    </row>
    <row r="22" spans="1:26" s="71" customFormat="1" ht="18" customHeight="1" x14ac:dyDescent="0.25">
      <c r="A22" s="26"/>
      <c r="B22" s="115" t="s">
        <v>100</v>
      </c>
      <c r="C22" s="102"/>
      <c r="D22" s="102"/>
      <c r="E22" s="102"/>
      <c r="F22" s="102"/>
      <c r="G22" s="102"/>
      <c r="H22" s="102"/>
      <c r="I22" s="104">
        <f>SUM(I23:I35)</f>
        <v>2185461</v>
      </c>
      <c r="J22" s="107"/>
      <c r="K22" s="107"/>
      <c r="L22" s="107"/>
      <c r="M22" s="107"/>
      <c r="N22" s="107"/>
      <c r="O22" s="107"/>
      <c r="P22" s="107"/>
      <c r="Q22" s="107"/>
      <c r="R22" s="107"/>
      <c r="S22" s="107"/>
      <c r="T22" s="107"/>
      <c r="U22" s="107"/>
      <c r="V22" s="107"/>
      <c r="W22" s="107"/>
      <c r="X22" s="107"/>
      <c r="Y22" s="159"/>
      <c r="Z22" s="159"/>
    </row>
    <row r="23" spans="1:26" s="71" customFormat="1" ht="51.75" customHeight="1" x14ac:dyDescent="0.25">
      <c r="A23" s="26"/>
      <c r="B23" s="79" t="s">
        <v>128</v>
      </c>
      <c r="C23" s="87" t="s">
        <v>101</v>
      </c>
      <c r="D23" s="87" t="s">
        <v>102</v>
      </c>
      <c r="E23" s="87" t="s">
        <v>103</v>
      </c>
      <c r="F23" s="87" t="s">
        <v>541</v>
      </c>
      <c r="G23" s="79" t="s">
        <v>161</v>
      </c>
      <c r="H23" s="87" t="s">
        <v>143</v>
      </c>
      <c r="I23" s="82">
        <v>80000</v>
      </c>
      <c r="J23" s="75"/>
      <c r="K23" s="75">
        <v>80000</v>
      </c>
      <c r="L23" s="75"/>
      <c r="M23" s="75"/>
      <c r="N23" s="75"/>
      <c r="O23" s="75"/>
      <c r="P23" s="75"/>
      <c r="Q23" s="75"/>
      <c r="R23" s="75"/>
      <c r="S23" s="75"/>
      <c r="T23" s="75"/>
      <c r="U23" s="75"/>
      <c r="V23" s="75"/>
      <c r="W23" s="75"/>
      <c r="X23" s="75"/>
      <c r="Y23" s="159"/>
      <c r="Z23" s="159"/>
    </row>
    <row r="24" spans="1:26" s="159" customFormat="1" ht="48" customHeight="1" x14ac:dyDescent="0.25">
      <c r="A24" s="26"/>
      <c r="B24" s="135" t="s">
        <v>127</v>
      </c>
      <c r="C24" s="136" t="s">
        <v>116</v>
      </c>
      <c r="D24" s="136" t="s">
        <v>117</v>
      </c>
      <c r="E24" s="136" t="s">
        <v>965</v>
      </c>
      <c r="F24" s="136" t="s">
        <v>966</v>
      </c>
      <c r="G24" s="377" t="s">
        <v>967</v>
      </c>
      <c r="H24" s="377" t="s">
        <v>125</v>
      </c>
      <c r="I24" s="137">
        <v>200000</v>
      </c>
      <c r="J24" s="139"/>
      <c r="K24" s="139">
        <v>200000</v>
      </c>
      <c r="L24" s="75"/>
      <c r="M24" s="75"/>
      <c r="N24" s="75"/>
      <c r="O24" s="75"/>
      <c r="P24" s="75"/>
      <c r="Q24" s="75"/>
      <c r="R24" s="75"/>
      <c r="S24" s="75"/>
      <c r="T24" s="75"/>
      <c r="U24" s="75"/>
      <c r="V24" s="75"/>
      <c r="W24" s="75"/>
      <c r="X24" s="75"/>
    </row>
    <row r="25" spans="1:26" s="159" customFormat="1" ht="48" customHeight="1" x14ac:dyDescent="0.25">
      <c r="A25" s="26"/>
      <c r="B25" s="135" t="s">
        <v>127</v>
      </c>
      <c r="C25" s="136" t="s">
        <v>969</v>
      </c>
      <c r="D25" s="136" t="s">
        <v>116</v>
      </c>
      <c r="E25" s="136"/>
      <c r="F25" s="136" t="s">
        <v>193</v>
      </c>
      <c r="G25" s="377" t="s">
        <v>968</v>
      </c>
      <c r="H25" s="377" t="s">
        <v>125</v>
      </c>
      <c r="I25" s="137">
        <v>450978</v>
      </c>
      <c r="J25" s="139"/>
      <c r="K25" s="139">
        <v>450978</v>
      </c>
      <c r="L25" s="75"/>
      <c r="M25" s="75"/>
      <c r="N25" s="75"/>
      <c r="O25" s="75"/>
      <c r="P25" s="75"/>
      <c r="Q25" s="75"/>
      <c r="R25" s="75"/>
      <c r="S25" s="75"/>
      <c r="T25" s="75"/>
      <c r="U25" s="75"/>
      <c r="V25" s="75"/>
      <c r="W25" s="75"/>
      <c r="X25" s="75"/>
    </row>
    <row r="26" spans="1:26" s="71" customFormat="1" ht="50.25" customHeight="1" x14ac:dyDescent="0.25">
      <c r="A26" s="26"/>
      <c r="B26" s="79" t="s">
        <v>954</v>
      </c>
      <c r="C26" s="87" t="s">
        <v>123</v>
      </c>
      <c r="D26" s="87" t="s">
        <v>124</v>
      </c>
      <c r="E26" s="87" t="s">
        <v>121</v>
      </c>
      <c r="F26" s="87" t="s">
        <v>194</v>
      </c>
      <c r="G26" s="86" t="s">
        <v>130</v>
      </c>
      <c r="H26" s="86" t="s">
        <v>126</v>
      </c>
      <c r="I26" s="82">
        <v>100000</v>
      </c>
      <c r="J26" s="75"/>
      <c r="K26" s="75">
        <v>100000</v>
      </c>
      <c r="L26" s="75"/>
      <c r="M26" s="75"/>
      <c r="N26" s="75"/>
      <c r="O26" s="75"/>
      <c r="P26" s="75"/>
      <c r="Q26" s="75"/>
      <c r="R26" s="75"/>
      <c r="S26" s="75"/>
      <c r="T26" s="75"/>
      <c r="U26" s="75"/>
      <c r="V26" s="75"/>
      <c r="W26" s="75"/>
      <c r="X26" s="75"/>
      <c r="Y26" s="159"/>
      <c r="Z26" s="159"/>
    </row>
    <row r="27" spans="1:26" s="71" customFormat="1" ht="50.25" customHeight="1" x14ac:dyDescent="0.25">
      <c r="A27" s="26"/>
      <c r="B27" s="79" t="s">
        <v>131</v>
      </c>
      <c r="C27" s="87" t="s">
        <v>132</v>
      </c>
      <c r="D27" s="87" t="s">
        <v>133</v>
      </c>
      <c r="E27" s="87" t="s">
        <v>134</v>
      </c>
      <c r="F27" s="87" t="s">
        <v>194</v>
      </c>
      <c r="G27" s="86" t="s">
        <v>197</v>
      </c>
      <c r="H27" s="86" t="s">
        <v>146</v>
      </c>
      <c r="I27" s="82">
        <v>235000</v>
      </c>
      <c r="J27" s="75"/>
      <c r="K27" s="75">
        <v>235000</v>
      </c>
      <c r="L27" s="75"/>
      <c r="M27" s="75"/>
      <c r="N27" s="75"/>
      <c r="O27" s="75"/>
      <c r="P27" s="75"/>
      <c r="Q27" s="75"/>
      <c r="R27" s="75"/>
      <c r="S27" s="75"/>
      <c r="T27" s="75"/>
      <c r="U27" s="75"/>
      <c r="V27" s="75"/>
      <c r="W27" s="75"/>
      <c r="X27" s="75"/>
      <c r="Y27" s="159"/>
      <c r="Z27" s="159"/>
    </row>
    <row r="28" spans="1:26" s="71" customFormat="1" ht="50.25" customHeight="1" x14ac:dyDescent="0.25">
      <c r="A28" s="26"/>
      <c r="B28" s="79" t="s">
        <v>144</v>
      </c>
      <c r="C28" s="87" t="s">
        <v>133</v>
      </c>
      <c r="D28" s="87" t="s">
        <v>145</v>
      </c>
      <c r="E28" s="87" t="s">
        <v>309</v>
      </c>
      <c r="F28" s="87" t="s">
        <v>194</v>
      </c>
      <c r="G28" s="86" t="s">
        <v>196</v>
      </c>
      <c r="H28" s="86" t="s">
        <v>200</v>
      </c>
      <c r="I28" s="82">
        <v>30000</v>
      </c>
      <c r="J28" s="75"/>
      <c r="K28" s="75">
        <v>30000</v>
      </c>
      <c r="L28" s="75"/>
      <c r="M28" s="75"/>
      <c r="N28" s="75"/>
      <c r="O28" s="75"/>
      <c r="P28" s="75"/>
      <c r="Q28" s="75"/>
      <c r="R28" s="75"/>
      <c r="S28" s="75"/>
      <c r="T28" s="75"/>
      <c r="U28" s="75"/>
      <c r="V28" s="75"/>
      <c r="W28" s="75"/>
      <c r="X28" s="75"/>
      <c r="Y28" s="159"/>
      <c r="Z28" s="159"/>
    </row>
    <row r="29" spans="1:26" s="71" customFormat="1" ht="50.25" customHeight="1" x14ac:dyDescent="0.25">
      <c r="A29" s="26"/>
      <c r="B29" s="79" t="s">
        <v>192</v>
      </c>
      <c r="C29" s="87" t="s">
        <v>133</v>
      </c>
      <c r="D29" s="87" t="s">
        <v>195</v>
      </c>
      <c r="E29" s="87" t="s">
        <v>308</v>
      </c>
      <c r="F29" s="87" t="s">
        <v>193</v>
      </c>
      <c r="G29" s="86" t="s">
        <v>198</v>
      </c>
      <c r="H29" s="86" t="s">
        <v>199</v>
      </c>
      <c r="I29" s="82">
        <v>35000</v>
      </c>
      <c r="J29" s="75"/>
      <c r="K29" s="75">
        <v>35000</v>
      </c>
      <c r="L29" s="75"/>
      <c r="M29" s="75"/>
      <c r="N29" s="75"/>
      <c r="O29" s="75"/>
      <c r="P29" s="75"/>
      <c r="Q29" s="75"/>
      <c r="R29" s="75"/>
      <c r="S29" s="75"/>
      <c r="T29" s="75"/>
      <c r="U29" s="75"/>
      <c r="V29" s="75"/>
      <c r="W29" s="75"/>
      <c r="X29" s="75"/>
      <c r="Y29" s="159"/>
      <c r="Z29" s="159"/>
    </row>
    <row r="30" spans="1:26" s="71" customFormat="1" ht="50.25" customHeight="1" x14ac:dyDescent="0.25">
      <c r="A30" s="26"/>
      <c r="B30" s="87" t="s">
        <v>147</v>
      </c>
      <c r="C30" s="87" t="s">
        <v>148</v>
      </c>
      <c r="D30" s="87" t="s">
        <v>149</v>
      </c>
      <c r="E30" s="87" t="s">
        <v>307</v>
      </c>
      <c r="F30" s="87" t="s">
        <v>194</v>
      </c>
      <c r="G30" s="86" t="s">
        <v>311</v>
      </c>
      <c r="H30" s="86" t="s">
        <v>150</v>
      </c>
      <c r="I30" s="82">
        <v>125000</v>
      </c>
      <c r="J30" s="75"/>
      <c r="K30" s="75">
        <v>125000</v>
      </c>
      <c r="L30" s="75"/>
      <c r="M30" s="75"/>
      <c r="N30" s="75"/>
      <c r="O30" s="75"/>
      <c r="P30" s="75"/>
      <c r="Q30" s="75"/>
      <c r="R30" s="75"/>
      <c r="S30" s="75"/>
      <c r="T30" s="75"/>
      <c r="U30" s="75"/>
      <c r="V30" s="75"/>
      <c r="W30" s="75"/>
      <c r="X30" s="75"/>
      <c r="Y30" s="159"/>
      <c r="Z30" s="159"/>
    </row>
    <row r="31" spans="1:26" s="71" customFormat="1" ht="31.5" customHeight="1" x14ac:dyDescent="0.25">
      <c r="A31" s="26"/>
      <c r="B31" s="79" t="s">
        <v>154</v>
      </c>
      <c r="C31" s="79" t="s">
        <v>151</v>
      </c>
      <c r="D31" s="79" t="s">
        <v>133</v>
      </c>
      <c r="E31" s="79" t="s">
        <v>152</v>
      </c>
      <c r="F31" s="87" t="s">
        <v>194</v>
      </c>
      <c r="G31" s="86" t="s">
        <v>160</v>
      </c>
      <c r="H31" s="79" t="s">
        <v>153</v>
      </c>
      <c r="I31" s="82">
        <v>50000</v>
      </c>
      <c r="J31" s="75"/>
      <c r="K31" s="75">
        <v>50000</v>
      </c>
      <c r="L31" s="75"/>
      <c r="M31" s="75"/>
      <c r="N31" s="75"/>
      <c r="O31" s="75"/>
      <c r="P31" s="75"/>
      <c r="Q31" s="75"/>
      <c r="R31" s="75"/>
      <c r="S31" s="75"/>
      <c r="T31" s="75"/>
      <c r="U31" s="75"/>
      <c r="V31" s="75"/>
      <c r="W31" s="75"/>
      <c r="X31" s="75"/>
      <c r="Y31" s="159"/>
      <c r="Z31" s="159"/>
    </row>
    <row r="32" spans="1:26" s="71" customFormat="1" ht="35.25" customHeight="1" x14ac:dyDescent="0.25">
      <c r="A32" s="26"/>
      <c r="B32" s="79" t="s">
        <v>155</v>
      </c>
      <c r="C32" s="79" t="s">
        <v>156</v>
      </c>
      <c r="D32" s="79" t="s">
        <v>157</v>
      </c>
      <c r="E32" s="79" t="s">
        <v>306</v>
      </c>
      <c r="F32" s="87" t="s">
        <v>194</v>
      </c>
      <c r="G32" s="86" t="s">
        <v>159</v>
      </c>
      <c r="H32" s="79" t="s">
        <v>158</v>
      </c>
      <c r="I32" s="82">
        <v>61483</v>
      </c>
      <c r="J32" s="75"/>
      <c r="K32" s="75">
        <v>61483</v>
      </c>
      <c r="L32" s="75"/>
      <c r="M32" s="75"/>
      <c r="N32" s="75"/>
      <c r="O32" s="75"/>
      <c r="P32" s="75"/>
      <c r="Q32" s="75"/>
      <c r="R32" s="75"/>
      <c r="S32" s="75"/>
      <c r="T32" s="75"/>
      <c r="U32" s="75"/>
      <c r="V32" s="75"/>
      <c r="W32" s="75"/>
      <c r="X32" s="75"/>
      <c r="Y32" s="159"/>
      <c r="Z32" s="159"/>
    </row>
    <row r="33" spans="1:26" s="71" customFormat="1" ht="60" customHeight="1" x14ac:dyDescent="0.25">
      <c r="A33" s="26"/>
      <c r="B33" s="79" t="s">
        <v>303</v>
      </c>
      <c r="C33" s="79" t="s">
        <v>305</v>
      </c>
      <c r="D33" s="79" t="s">
        <v>314</v>
      </c>
      <c r="E33" s="79" t="s">
        <v>310</v>
      </c>
      <c r="F33" s="87" t="s">
        <v>194</v>
      </c>
      <c r="G33" s="87" t="s">
        <v>322</v>
      </c>
      <c r="H33" s="79" t="s">
        <v>312</v>
      </c>
      <c r="I33" s="82">
        <v>153000</v>
      </c>
      <c r="J33" s="75"/>
      <c r="K33" s="75"/>
      <c r="L33" s="75"/>
      <c r="M33" s="75"/>
      <c r="N33" s="75">
        <v>153000</v>
      </c>
      <c r="O33" s="75"/>
      <c r="P33" s="75"/>
      <c r="Q33" s="75"/>
      <c r="R33" s="75"/>
      <c r="S33" s="75"/>
      <c r="T33" s="75"/>
      <c r="U33" s="75"/>
      <c r="V33" s="75"/>
      <c r="W33" s="75"/>
      <c r="X33" s="75"/>
      <c r="Y33" s="159"/>
      <c r="Z33" s="159"/>
    </row>
    <row r="34" spans="1:26" s="71" customFormat="1" ht="87.75" customHeight="1" x14ac:dyDescent="0.25">
      <c r="A34" s="26"/>
      <c r="B34" s="87" t="s">
        <v>318</v>
      </c>
      <c r="C34" s="87" t="s">
        <v>319</v>
      </c>
      <c r="D34" s="87" t="s">
        <v>320</v>
      </c>
      <c r="E34" s="87" t="s">
        <v>321</v>
      </c>
      <c r="F34" s="87" t="s">
        <v>542</v>
      </c>
      <c r="G34" s="87" t="s">
        <v>323</v>
      </c>
      <c r="H34" s="87" t="s">
        <v>312</v>
      </c>
      <c r="I34" s="82">
        <v>440000</v>
      </c>
      <c r="J34" s="75"/>
      <c r="K34" s="75"/>
      <c r="L34" s="75"/>
      <c r="M34" s="75"/>
      <c r="N34" s="75">
        <v>440000</v>
      </c>
      <c r="O34" s="75"/>
      <c r="P34" s="75"/>
      <c r="Q34" s="75"/>
      <c r="R34" s="75"/>
      <c r="S34" s="75"/>
      <c r="T34" s="75"/>
      <c r="U34" s="75"/>
      <c r="V34" s="75"/>
      <c r="W34" s="75"/>
      <c r="X34" s="75"/>
      <c r="Y34" s="159"/>
      <c r="Z34" s="159"/>
    </row>
    <row r="35" spans="1:26" s="71" customFormat="1" ht="56.25" customHeight="1" x14ac:dyDescent="0.25">
      <c r="A35" s="26"/>
      <c r="B35" s="87" t="s">
        <v>324</v>
      </c>
      <c r="C35" s="87" t="s">
        <v>326</v>
      </c>
      <c r="D35" s="87" t="s">
        <v>327</v>
      </c>
      <c r="E35" s="87" t="s">
        <v>328</v>
      </c>
      <c r="F35" s="87" t="s">
        <v>194</v>
      </c>
      <c r="G35" s="86" t="s">
        <v>329</v>
      </c>
      <c r="H35" s="87" t="s">
        <v>312</v>
      </c>
      <c r="I35" s="82">
        <v>225000</v>
      </c>
      <c r="J35" s="75"/>
      <c r="K35" s="75"/>
      <c r="L35" s="75"/>
      <c r="M35" s="75"/>
      <c r="N35" s="80" t="s">
        <v>317</v>
      </c>
      <c r="O35" s="75">
        <v>225000</v>
      </c>
      <c r="P35" s="75"/>
      <c r="Q35" s="75"/>
      <c r="R35" s="75"/>
      <c r="S35" s="75"/>
      <c r="T35" s="75"/>
      <c r="U35" s="75"/>
      <c r="V35" s="75"/>
      <c r="W35" s="75"/>
      <c r="X35" s="75"/>
      <c r="Y35" s="159"/>
      <c r="Z35" s="159"/>
    </row>
    <row r="36" spans="1:26" ht="18" customHeight="1" x14ac:dyDescent="0.3">
      <c r="A36" s="23"/>
      <c r="B36" s="115" t="s">
        <v>559</v>
      </c>
      <c r="C36" s="188"/>
      <c r="D36" s="188"/>
      <c r="E36" s="188"/>
      <c r="F36" s="188"/>
      <c r="G36" s="188"/>
      <c r="H36" s="188"/>
      <c r="I36" s="161">
        <f>SUM(I37:I38)</f>
        <v>851000</v>
      </c>
      <c r="J36" s="107"/>
      <c r="K36" s="107"/>
      <c r="L36" s="107"/>
      <c r="M36" s="107"/>
      <c r="N36" s="105"/>
      <c r="O36" s="105"/>
      <c r="P36" s="107"/>
      <c r="Q36" s="107"/>
      <c r="R36" s="107"/>
      <c r="S36" s="107"/>
      <c r="T36" s="107"/>
      <c r="U36" s="107"/>
      <c r="V36" s="107"/>
      <c r="W36" s="107"/>
      <c r="X36" s="107"/>
    </row>
    <row r="37" spans="1:26" s="71" customFormat="1" ht="33.75" customHeight="1" x14ac:dyDescent="0.25">
      <c r="A37" s="26"/>
      <c r="B37" s="187" t="s">
        <v>562</v>
      </c>
      <c r="C37" s="619" t="s">
        <v>561</v>
      </c>
      <c r="D37" s="627"/>
      <c r="E37" s="187" t="s">
        <v>282</v>
      </c>
      <c r="F37" s="187" t="s">
        <v>567</v>
      </c>
      <c r="G37" s="187" t="s">
        <v>568</v>
      </c>
      <c r="H37" s="187" t="s">
        <v>570</v>
      </c>
      <c r="I37" s="82">
        <v>448000</v>
      </c>
      <c r="J37" s="75"/>
      <c r="K37" s="75"/>
      <c r="L37" s="75"/>
      <c r="M37" s="75"/>
      <c r="N37" s="80"/>
      <c r="O37" s="75"/>
      <c r="P37" s="75"/>
      <c r="Q37" s="75">
        <v>448000</v>
      </c>
      <c r="R37" s="75"/>
      <c r="S37" s="75"/>
      <c r="T37" s="75"/>
      <c r="U37" s="75"/>
      <c r="V37" s="75"/>
      <c r="W37" s="75"/>
      <c r="X37" s="75"/>
      <c r="Y37" s="159"/>
      <c r="Z37" s="159"/>
    </row>
    <row r="38" spans="1:26" s="71" customFormat="1" ht="45" customHeight="1" x14ac:dyDescent="0.25">
      <c r="A38" s="26"/>
      <c r="B38" s="187" t="s">
        <v>563</v>
      </c>
      <c r="C38" s="187" t="s">
        <v>564</v>
      </c>
      <c r="D38" s="187" t="s">
        <v>565</v>
      </c>
      <c r="E38" s="187" t="s">
        <v>365</v>
      </c>
      <c r="F38" s="187" t="s">
        <v>569</v>
      </c>
      <c r="G38" s="187" t="s">
        <v>566</v>
      </c>
      <c r="H38" s="187" t="s">
        <v>570</v>
      </c>
      <c r="I38" s="82">
        <v>403000</v>
      </c>
      <c r="J38" s="75"/>
      <c r="K38" s="75"/>
      <c r="L38" s="75"/>
      <c r="M38" s="75"/>
      <c r="N38" s="80"/>
      <c r="O38" s="75"/>
      <c r="P38" s="75"/>
      <c r="Q38" s="75">
        <v>403000</v>
      </c>
      <c r="R38" s="75"/>
      <c r="S38" s="75"/>
      <c r="T38" s="75"/>
      <c r="U38" s="75"/>
      <c r="V38" s="75"/>
      <c r="W38" s="75"/>
      <c r="X38" s="75"/>
      <c r="Y38" s="159"/>
      <c r="Z38" s="159"/>
    </row>
    <row r="39" spans="1:26" ht="18" customHeight="1" x14ac:dyDescent="0.3">
      <c r="A39" s="23"/>
      <c r="B39" s="115" t="s">
        <v>47</v>
      </c>
      <c r="C39" s="101"/>
      <c r="D39" s="101"/>
      <c r="E39" s="101"/>
      <c r="F39" s="101"/>
      <c r="G39" s="101"/>
      <c r="H39" s="101"/>
      <c r="I39" s="161">
        <f>SUM(I40:I43)</f>
        <v>1000000</v>
      </c>
      <c r="J39" s="107"/>
      <c r="K39" s="107"/>
      <c r="L39" s="107"/>
      <c r="M39" s="107"/>
      <c r="N39" s="105"/>
      <c r="O39" s="105"/>
      <c r="P39" s="107"/>
      <c r="Q39" s="107"/>
      <c r="R39" s="107"/>
      <c r="S39" s="107"/>
      <c r="T39" s="107"/>
      <c r="U39" s="107"/>
      <c r="V39" s="107"/>
      <c r="W39" s="107"/>
      <c r="X39" s="107"/>
    </row>
    <row r="40" spans="1:26" s="71" customFormat="1" ht="76.5" customHeight="1" x14ac:dyDescent="0.25">
      <c r="A40" s="23"/>
      <c r="B40" s="38" t="s">
        <v>88</v>
      </c>
      <c r="C40" s="79" t="s">
        <v>89</v>
      </c>
      <c r="D40" s="79" t="s">
        <v>90</v>
      </c>
      <c r="E40" s="79" t="s">
        <v>91</v>
      </c>
      <c r="F40" s="79" t="s">
        <v>543</v>
      </c>
      <c r="G40" s="86" t="s">
        <v>191</v>
      </c>
      <c r="H40" s="38"/>
      <c r="I40" s="82">
        <v>210000</v>
      </c>
      <c r="J40" s="73">
        <v>210000</v>
      </c>
      <c r="K40" s="73"/>
      <c r="L40" s="73"/>
      <c r="M40" s="73"/>
      <c r="N40" s="75"/>
      <c r="O40" s="75"/>
      <c r="P40" s="73"/>
      <c r="Q40" s="73"/>
      <c r="R40" s="73"/>
      <c r="S40" s="73"/>
      <c r="T40" s="73"/>
      <c r="U40" s="73"/>
      <c r="V40" s="73"/>
      <c r="W40" s="73"/>
      <c r="X40" s="73"/>
    </row>
    <row r="41" spans="1:26" s="71" customFormat="1" ht="69.75" customHeight="1" x14ac:dyDescent="0.25">
      <c r="A41" s="23"/>
      <c r="B41" s="79" t="s">
        <v>92</v>
      </c>
      <c r="C41" s="79" t="s">
        <v>93</v>
      </c>
      <c r="D41" s="79" t="s">
        <v>94</v>
      </c>
      <c r="E41" s="79" t="s">
        <v>95</v>
      </c>
      <c r="F41" s="79" t="s">
        <v>543</v>
      </c>
      <c r="G41" s="86" t="s">
        <v>191</v>
      </c>
      <c r="H41" s="38"/>
      <c r="I41" s="82">
        <v>180000</v>
      </c>
      <c r="J41" s="73">
        <v>180000</v>
      </c>
      <c r="K41" s="73"/>
      <c r="L41" s="73"/>
      <c r="M41" s="73"/>
      <c r="N41" s="75"/>
      <c r="O41" s="75"/>
      <c r="P41" s="73"/>
      <c r="Q41" s="73"/>
      <c r="R41" s="73"/>
      <c r="S41" s="73"/>
      <c r="T41" s="73"/>
      <c r="U41" s="73"/>
      <c r="V41" s="73"/>
      <c r="W41" s="73"/>
      <c r="X41" s="73"/>
    </row>
    <row r="42" spans="1:26" s="71" customFormat="1" ht="30" x14ac:dyDescent="0.25">
      <c r="A42" s="23"/>
      <c r="B42" s="79" t="s">
        <v>96</v>
      </c>
      <c r="C42" s="79" t="s">
        <v>97</v>
      </c>
      <c r="D42" s="89" t="s">
        <v>98</v>
      </c>
      <c r="E42" s="79" t="s">
        <v>95</v>
      </c>
      <c r="F42" s="79" t="s">
        <v>543</v>
      </c>
      <c r="G42" s="38"/>
      <c r="H42" s="38"/>
      <c r="I42" s="82">
        <v>310000</v>
      </c>
      <c r="J42" s="73">
        <v>310000</v>
      </c>
      <c r="K42" s="73"/>
      <c r="L42" s="73"/>
      <c r="M42" s="73"/>
      <c r="N42" s="75"/>
      <c r="O42" s="75"/>
      <c r="P42" s="73"/>
      <c r="Q42" s="73"/>
      <c r="R42" s="73"/>
      <c r="S42" s="73"/>
      <c r="T42" s="73"/>
      <c r="U42" s="73"/>
      <c r="V42" s="73"/>
      <c r="W42" s="73"/>
      <c r="X42" s="73"/>
    </row>
    <row r="43" spans="1:26" s="71" customFormat="1" ht="26.25" customHeight="1" x14ac:dyDescent="0.25">
      <c r="A43" s="23"/>
      <c r="B43" s="79" t="s">
        <v>113</v>
      </c>
      <c r="C43" s="38"/>
      <c r="D43" s="38"/>
      <c r="E43" s="38"/>
      <c r="F43" s="79" t="s">
        <v>544</v>
      </c>
      <c r="G43" s="38"/>
      <c r="H43" s="38"/>
      <c r="I43" s="82">
        <v>300000</v>
      </c>
      <c r="J43" s="73">
        <v>300000</v>
      </c>
      <c r="K43" s="73"/>
      <c r="L43" s="73"/>
      <c r="M43" s="73"/>
      <c r="N43" s="75"/>
      <c r="O43" s="75"/>
      <c r="P43" s="73"/>
      <c r="Q43" s="73"/>
      <c r="R43" s="73"/>
      <c r="S43" s="73"/>
      <c r="T43" s="73"/>
      <c r="U43" s="73"/>
      <c r="V43" s="73"/>
      <c r="W43" s="73"/>
      <c r="X43" s="73"/>
    </row>
    <row r="44" spans="1:26" s="12" customFormat="1" ht="18.75" x14ac:dyDescent="0.3">
      <c r="A44" s="27"/>
      <c r="B44" s="115" t="s">
        <v>48</v>
      </c>
      <c r="C44" s="101"/>
      <c r="D44" s="101"/>
      <c r="E44" s="101"/>
      <c r="F44" s="101"/>
      <c r="G44" s="101"/>
      <c r="H44" s="101"/>
      <c r="I44" s="161">
        <f>SUM(I45:I73)</f>
        <v>1200000</v>
      </c>
      <c r="J44" s="101"/>
      <c r="K44" s="101"/>
      <c r="L44" s="101"/>
      <c r="M44" s="101"/>
      <c r="N44" s="101"/>
      <c r="O44" s="101"/>
      <c r="P44" s="101"/>
      <c r="Q44" s="188"/>
      <c r="R44" s="101"/>
      <c r="S44" s="101"/>
      <c r="T44" s="101"/>
      <c r="U44" s="101"/>
      <c r="V44" s="101"/>
      <c r="W44" s="390"/>
      <c r="X44" s="101"/>
    </row>
    <row r="45" spans="1:26" s="71" customFormat="1" x14ac:dyDescent="0.25">
      <c r="A45" s="23"/>
      <c r="B45" s="163" t="s">
        <v>203</v>
      </c>
      <c r="C45" s="640" t="s">
        <v>222</v>
      </c>
      <c r="D45" s="640"/>
      <c r="E45" s="79" t="s">
        <v>223</v>
      </c>
      <c r="F45" s="79" t="s">
        <v>276</v>
      </c>
      <c r="G45" s="79" t="s">
        <v>278</v>
      </c>
      <c r="H45" s="79" t="s">
        <v>277</v>
      </c>
      <c r="I45" s="83">
        <v>21000</v>
      </c>
      <c r="J45" s="73">
        <v>21000</v>
      </c>
      <c r="K45" s="73"/>
      <c r="L45" s="73"/>
      <c r="M45" s="73"/>
      <c r="N45" s="75"/>
      <c r="O45" s="75"/>
      <c r="P45" s="73"/>
      <c r="Q45" s="73"/>
      <c r="R45" s="73"/>
      <c r="S45" s="73"/>
      <c r="T45" s="73"/>
      <c r="U45" s="73"/>
      <c r="V45" s="73"/>
      <c r="W45" s="73"/>
      <c r="X45" s="73"/>
    </row>
    <row r="46" spans="1:26" s="71" customFormat="1" x14ac:dyDescent="0.25">
      <c r="A46" s="23"/>
      <c r="B46" s="164" t="s">
        <v>204</v>
      </c>
      <c r="C46" s="79" t="s">
        <v>224</v>
      </c>
      <c r="D46" s="79" t="s">
        <v>225</v>
      </c>
      <c r="E46" s="79" t="s">
        <v>228</v>
      </c>
      <c r="F46" s="79" t="s">
        <v>276</v>
      </c>
      <c r="G46" s="79" t="s">
        <v>278</v>
      </c>
      <c r="H46" s="79" t="s">
        <v>277</v>
      </c>
      <c r="I46" s="83">
        <v>69000</v>
      </c>
      <c r="J46" s="73">
        <v>69000</v>
      </c>
      <c r="K46" s="73"/>
      <c r="L46" s="73"/>
      <c r="M46" s="73"/>
      <c r="N46" s="75"/>
      <c r="O46" s="75"/>
      <c r="P46" s="73"/>
      <c r="Q46" s="73"/>
      <c r="R46" s="73"/>
      <c r="S46" s="73"/>
      <c r="T46" s="73"/>
      <c r="U46" s="73"/>
      <c r="V46" s="73"/>
      <c r="W46" s="73"/>
      <c r="X46" s="73"/>
    </row>
    <row r="47" spans="1:26" s="71" customFormat="1" x14ac:dyDescent="0.25">
      <c r="A47" s="23"/>
      <c r="B47" s="163" t="s">
        <v>205</v>
      </c>
      <c r="C47" s="79" t="s">
        <v>226</v>
      </c>
      <c r="D47" s="79" t="s">
        <v>227</v>
      </c>
      <c r="E47" s="79" t="s">
        <v>108</v>
      </c>
      <c r="F47" s="79" t="s">
        <v>276</v>
      </c>
      <c r="G47" s="79" t="s">
        <v>278</v>
      </c>
      <c r="H47" s="79" t="s">
        <v>277</v>
      </c>
      <c r="I47" s="83">
        <v>120000</v>
      </c>
      <c r="J47" s="73">
        <v>120000</v>
      </c>
      <c r="K47" s="73"/>
      <c r="L47" s="73"/>
      <c r="M47" s="73"/>
      <c r="N47" s="75"/>
      <c r="O47" s="75"/>
      <c r="P47" s="73"/>
      <c r="Q47" s="73"/>
      <c r="R47" s="73"/>
      <c r="S47" s="73"/>
      <c r="T47" s="73"/>
      <c r="U47" s="73"/>
      <c r="V47" s="73"/>
      <c r="W47" s="73"/>
      <c r="X47" s="73"/>
    </row>
    <row r="48" spans="1:26" s="71" customFormat="1" x14ac:dyDescent="0.25">
      <c r="A48" s="23"/>
      <c r="B48" s="163" t="s">
        <v>206</v>
      </c>
      <c r="C48" s="79" t="s">
        <v>232</v>
      </c>
      <c r="D48" s="79" t="s">
        <v>233</v>
      </c>
      <c r="E48" s="79" t="s">
        <v>108</v>
      </c>
      <c r="F48" s="79" t="s">
        <v>276</v>
      </c>
      <c r="G48" s="79" t="s">
        <v>278</v>
      </c>
      <c r="H48" s="79" t="s">
        <v>277</v>
      </c>
      <c r="I48" s="83">
        <v>120000</v>
      </c>
      <c r="J48" s="73">
        <v>120000</v>
      </c>
      <c r="K48" s="73"/>
      <c r="L48" s="73"/>
      <c r="M48" s="73"/>
      <c r="N48" s="75"/>
      <c r="O48" s="75"/>
      <c r="P48" s="73"/>
      <c r="Q48" s="73"/>
      <c r="R48" s="73"/>
      <c r="S48" s="73"/>
      <c r="T48" s="73"/>
      <c r="U48" s="73"/>
      <c r="V48" s="73"/>
      <c r="W48" s="73"/>
      <c r="X48" s="73"/>
    </row>
    <row r="49" spans="1:24" s="71" customFormat="1" x14ac:dyDescent="0.25">
      <c r="A49" s="23"/>
      <c r="B49" s="163" t="s">
        <v>206</v>
      </c>
      <c r="C49" s="79" t="s">
        <v>234</v>
      </c>
      <c r="D49" s="79" t="s">
        <v>235</v>
      </c>
      <c r="E49" s="79" t="s">
        <v>229</v>
      </c>
      <c r="F49" s="79" t="s">
        <v>276</v>
      </c>
      <c r="G49" s="79" t="s">
        <v>278</v>
      </c>
      <c r="H49" s="79" t="s">
        <v>277</v>
      </c>
      <c r="I49" s="83">
        <v>84000</v>
      </c>
      <c r="J49" s="73">
        <v>84000</v>
      </c>
      <c r="K49" s="73"/>
      <c r="L49" s="73"/>
      <c r="M49" s="73"/>
      <c r="N49" s="75"/>
      <c r="O49" s="75"/>
      <c r="P49" s="73"/>
      <c r="Q49" s="73"/>
      <c r="R49" s="73"/>
      <c r="S49" s="73"/>
      <c r="T49" s="73"/>
      <c r="U49" s="73"/>
      <c r="V49" s="73"/>
      <c r="W49" s="73"/>
      <c r="X49" s="73"/>
    </row>
    <row r="50" spans="1:24" s="71" customFormat="1" x14ac:dyDescent="0.25">
      <c r="A50" s="23"/>
      <c r="B50" s="163" t="s">
        <v>207</v>
      </c>
      <c r="C50" s="79" t="s">
        <v>232</v>
      </c>
      <c r="D50" s="79" t="s">
        <v>236</v>
      </c>
      <c r="E50" s="79" t="s">
        <v>230</v>
      </c>
      <c r="F50" s="79" t="s">
        <v>276</v>
      </c>
      <c r="G50" s="79" t="s">
        <v>278</v>
      </c>
      <c r="H50" s="79" t="s">
        <v>277</v>
      </c>
      <c r="I50" s="83">
        <v>30000</v>
      </c>
      <c r="J50" s="73">
        <v>30000</v>
      </c>
      <c r="K50" s="73"/>
      <c r="L50" s="73"/>
      <c r="M50" s="73"/>
      <c r="N50" s="75"/>
      <c r="O50" s="75"/>
      <c r="P50" s="73"/>
      <c r="Q50" s="73"/>
      <c r="R50" s="73"/>
      <c r="S50" s="73"/>
      <c r="T50" s="73"/>
      <c r="U50" s="73"/>
      <c r="V50" s="73"/>
      <c r="W50" s="73"/>
      <c r="X50" s="73"/>
    </row>
    <row r="51" spans="1:24" s="71" customFormat="1" x14ac:dyDescent="0.25">
      <c r="A51" s="23"/>
      <c r="B51" s="163" t="s">
        <v>208</v>
      </c>
      <c r="C51" s="79" t="s">
        <v>237</v>
      </c>
      <c r="D51" s="79" t="s">
        <v>237</v>
      </c>
      <c r="E51" s="79" t="s">
        <v>231</v>
      </c>
      <c r="F51" s="79" t="s">
        <v>276</v>
      </c>
      <c r="G51" s="79" t="s">
        <v>278</v>
      </c>
      <c r="H51" s="79" t="s">
        <v>277</v>
      </c>
      <c r="I51" s="83">
        <v>9000</v>
      </c>
      <c r="J51" s="73">
        <v>9000</v>
      </c>
      <c r="K51" s="73"/>
      <c r="L51" s="73"/>
      <c r="M51" s="73"/>
      <c r="N51" s="75"/>
      <c r="O51" s="75"/>
      <c r="P51" s="73"/>
      <c r="Q51" s="73"/>
      <c r="R51" s="73"/>
      <c r="S51" s="73"/>
      <c r="T51" s="73"/>
      <c r="U51" s="73"/>
      <c r="V51" s="73"/>
      <c r="W51" s="73"/>
      <c r="X51" s="73"/>
    </row>
    <row r="52" spans="1:24" s="71" customFormat="1" x14ac:dyDescent="0.25">
      <c r="A52" s="23"/>
      <c r="B52" s="163" t="s">
        <v>209</v>
      </c>
      <c r="C52" s="79" t="s">
        <v>238</v>
      </c>
      <c r="D52" s="79" t="s">
        <v>239</v>
      </c>
      <c r="E52" s="79" t="s">
        <v>267</v>
      </c>
      <c r="F52" s="79" t="s">
        <v>276</v>
      </c>
      <c r="G52" s="79" t="s">
        <v>278</v>
      </c>
      <c r="H52" s="79" t="s">
        <v>277</v>
      </c>
      <c r="I52" s="83">
        <v>96000</v>
      </c>
      <c r="J52" s="73">
        <v>96000</v>
      </c>
      <c r="K52" s="73"/>
      <c r="L52" s="73"/>
      <c r="M52" s="73"/>
      <c r="N52" s="75"/>
      <c r="O52" s="75"/>
      <c r="P52" s="73"/>
      <c r="Q52" s="73"/>
      <c r="R52" s="73"/>
      <c r="S52" s="73"/>
      <c r="T52" s="73"/>
      <c r="U52" s="73"/>
      <c r="V52" s="73"/>
      <c r="W52" s="73"/>
      <c r="X52" s="73"/>
    </row>
    <row r="53" spans="1:24" s="71" customFormat="1" x14ac:dyDescent="0.25">
      <c r="A53" s="23"/>
      <c r="B53" s="163" t="s">
        <v>209</v>
      </c>
      <c r="C53" s="79" t="s">
        <v>226</v>
      </c>
      <c r="D53" s="79" t="s">
        <v>240</v>
      </c>
      <c r="E53" s="79" t="s">
        <v>268</v>
      </c>
      <c r="F53" s="79" t="s">
        <v>276</v>
      </c>
      <c r="G53" s="79" t="s">
        <v>278</v>
      </c>
      <c r="H53" s="79" t="s">
        <v>277</v>
      </c>
      <c r="I53" s="83">
        <v>18000</v>
      </c>
      <c r="J53" s="73">
        <v>18000</v>
      </c>
      <c r="K53" s="73"/>
      <c r="L53" s="73"/>
      <c r="M53" s="73"/>
      <c r="N53" s="75"/>
      <c r="O53" s="75"/>
      <c r="P53" s="73"/>
      <c r="Q53" s="73"/>
      <c r="R53" s="73"/>
      <c r="S53" s="73"/>
      <c r="T53" s="73"/>
      <c r="U53" s="73"/>
      <c r="V53" s="73"/>
      <c r="W53" s="73"/>
      <c r="X53" s="73"/>
    </row>
    <row r="54" spans="1:24" s="71" customFormat="1" x14ac:dyDescent="0.25">
      <c r="A54" s="23"/>
      <c r="B54" s="163" t="s">
        <v>210</v>
      </c>
      <c r="C54" s="79" t="s">
        <v>241</v>
      </c>
      <c r="D54" s="79" t="s">
        <v>241</v>
      </c>
      <c r="E54" s="79" t="s">
        <v>269</v>
      </c>
      <c r="F54" s="79" t="s">
        <v>276</v>
      </c>
      <c r="G54" s="79" t="s">
        <v>278</v>
      </c>
      <c r="H54" s="79" t="s">
        <v>277</v>
      </c>
      <c r="I54" s="83">
        <v>12000</v>
      </c>
      <c r="J54" s="73">
        <v>12000</v>
      </c>
      <c r="K54" s="73"/>
      <c r="L54" s="73"/>
      <c r="M54" s="73"/>
      <c r="N54" s="75"/>
      <c r="O54" s="75"/>
      <c r="P54" s="73"/>
      <c r="Q54" s="73"/>
      <c r="R54" s="73"/>
      <c r="S54" s="73"/>
      <c r="T54" s="73"/>
      <c r="U54" s="73"/>
      <c r="V54" s="73"/>
      <c r="W54" s="73"/>
      <c r="X54" s="73"/>
    </row>
    <row r="55" spans="1:24" s="71" customFormat="1" x14ac:dyDescent="0.25">
      <c r="A55" s="23"/>
      <c r="B55" s="163" t="s">
        <v>210</v>
      </c>
      <c r="C55" s="79" t="s">
        <v>242</v>
      </c>
      <c r="D55" s="79" t="s">
        <v>242</v>
      </c>
      <c r="E55" s="79" t="s">
        <v>269</v>
      </c>
      <c r="F55" s="79" t="s">
        <v>276</v>
      </c>
      <c r="G55" s="79" t="s">
        <v>278</v>
      </c>
      <c r="H55" s="79" t="s">
        <v>277</v>
      </c>
      <c r="I55" s="83">
        <v>12000</v>
      </c>
      <c r="J55" s="73">
        <v>12000</v>
      </c>
      <c r="K55" s="73"/>
      <c r="L55" s="73"/>
      <c r="M55" s="73"/>
      <c r="N55" s="75"/>
      <c r="O55" s="75"/>
      <c r="P55" s="73"/>
      <c r="Q55" s="73"/>
      <c r="R55" s="73"/>
      <c r="S55" s="73"/>
      <c r="T55" s="73"/>
      <c r="U55" s="73"/>
      <c r="V55" s="73"/>
      <c r="W55" s="73"/>
      <c r="X55" s="73"/>
    </row>
    <row r="56" spans="1:24" s="71" customFormat="1" x14ac:dyDescent="0.25">
      <c r="A56" s="23"/>
      <c r="B56" s="164" t="s">
        <v>211</v>
      </c>
      <c r="C56" s="79" t="s">
        <v>243</v>
      </c>
      <c r="D56" s="79" t="s">
        <v>244</v>
      </c>
      <c r="E56" s="79" t="s">
        <v>270</v>
      </c>
      <c r="F56" s="79" t="s">
        <v>276</v>
      </c>
      <c r="G56" s="79" t="s">
        <v>278</v>
      </c>
      <c r="H56" s="79" t="s">
        <v>277</v>
      </c>
      <c r="I56" s="83">
        <v>36000</v>
      </c>
      <c r="J56" s="73">
        <v>36000</v>
      </c>
      <c r="K56" s="73"/>
      <c r="L56" s="73"/>
      <c r="M56" s="73"/>
      <c r="N56" s="75"/>
      <c r="O56" s="75"/>
      <c r="P56" s="73"/>
      <c r="Q56" s="73"/>
      <c r="R56" s="73"/>
      <c r="S56" s="73"/>
      <c r="T56" s="73"/>
      <c r="U56" s="73"/>
      <c r="V56" s="73"/>
      <c r="W56" s="73"/>
      <c r="X56" s="73"/>
    </row>
    <row r="57" spans="1:24" s="71" customFormat="1" x14ac:dyDescent="0.25">
      <c r="A57" s="23"/>
      <c r="B57" s="164" t="s">
        <v>212</v>
      </c>
      <c r="C57" s="79" t="s">
        <v>233</v>
      </c>
      <c r="D57" s="79" t="s">
        <v>241</v>
      </c>
      <c r="E57" s="79" t="s">
        <v>230</v>
      </c>
      <c r="F57" s="79" t="s">
        <v>276</v>
      </c>
      <c r="G57" s="79" t="s">
        <v>278</v>
      </c>
      <c r="H57" s="79" t="s">
        <v>277</v>
      </c>
      <c r="I57" s="83">
        <v>30000</v>
      </c>
      <c r="J57" s="73">
        <v>30000</v>
      </c>
      <c r="K57" s="73"/>
      <c r="L57" s="73"/>
      <c r="M57" s="73"/>
      <c r="N57" s="75"/>
      <c r="O57" s="75"/>
      <c r="P57" s="73"/>
      <c r="Q57" s="73"/>
      <c r="R57" s="73"/>
      <c r="S57" s="73"/>
      <c r="T57" s="73"/>
      <c r="U57" s="73"/>
      <c r="V57" s="73"/>
      <c r="W57" s="73"/>
      <c r="X57" s="73"/>
    </row>
    <row r="58" spans="1:24" s="71" customFormat="1" x14ac:dyDescent="0.25">
      <c r="A58" s="23"/>
      <c r="B58" s="164" t="s">
        <v>213</v>
      </c>
      <c r="C58" s="79" t="s">
        <v>245</v>
      </c>
      <c r="D58" s="79" t="s">
        <v>236</v>
      </c>
      <c r="E58" s="79" t="s">
        <v>270</v>
      </c>
      <c r="F58" s="79" t="s">
        <v>276</v>
      </c>
      <c r="G58" s="79" t="s">
        <v>278</v>
      </c>
      <c r="H58" s="79" t="s">
        <v>277</v>
      </c>
      <c r="I58" s="83">
        <v>36000</v>
      </c>
      <c r="J58" s="73">
        <v>36000</v>
      </c>
      <c r="K58" s="73"/>
      <c r="L58" s="73"/>
      <c r="M58" s="73"/>
      <c r="N58" s="75"/>
      <c r="O58" s="75"/>
      <c r="P58" s="73"/>
      <c r="Q58" s="73"/>
      <c r="R58" s="73"/>
      <c r="S58" s="73"/>
      <c r="T58" s="73"/>
      <c r="U58" s="73"/>
      <c r="V58" s="73"/>
      <c r="W58" s="73"/>
      <c r="X58" s="73"/>
    </row>
    <row r="59" spans="1:24" s="71" customFormat="1" x14ac:dyDescent="0.25">
      <c r="A59" s="23"/>
      <c r="B59" s="164" t="s">
        <v>213</v>
      </c>
      <c r="C59" s="79" t="s">
        <v>246</v>
      </c>
      <c r="D59" s="79" t="s">
        <v>246</v>
      </c>
      <c r="E59" s="79" t="s">
        <v>231</v>
      </c>
      <c r="F59" s="79" t="s">
        <v>276</v>
      </c>
      <c r="G59" s="79" t="s">
        <v>278</v>
      </c>
      <c r="H59" s="79" t="s">
        <v>277</v>
      </c>
      <c r="I59" s="83">
        <v>9000</v>
      </c>
      <c r="J59" s="73">
        <v>9000</v>
      </c>
      <c r="K59" s="73"/>
      <c r="L59" s="73"/>
      <c r="M59" s="73"/>
      <c r="N59" s="75"/>
      <c r="O59" s="75"/>
      <c r="P59" s="73"/>
      <c r="Q59" s="73"/>
      <c r="R59" s="73"/>
      <c r="S59" s="73"/>
      <c r="T59" s="73"/>
      <c r="U59" s="73"/>
      <c r="V59" s="73"/>
      <c r="W59" s="73"/>
      <c r="X59" s="73"/>
    </row>
    <row r="60" spans="1:24" s="71" customFormat="1" x14ac:dyDescent="0.25">
      <c r="A60" s="23"/>
      <c r="B60" s="163" t="s">
        <v>214</v>
      </c>
      <c r="C60" s="79" t="s">
        <v>247</v>
      </c>
      <c r="D60" s="79" t="s">
        <v>247</v>
      </c>
      <c r="E60" s="79" t="s">
        <v>269</v>
      </c>
      <c r="F60" s="79" t="s">
        <v>276</v>
      </c>
      <c r="G60" s="79" t="s">
        <v>278</v>
      </c>
      <c r="H60" s="79" t="s">
        <v>277</v>
      </c>
      <c r="I60" s="83">
        <v>12000</v>
      </c>
      <c r="J60" s="73">
        <v>12000</v>
      </c>
      <c r="K60" s="73"/>
      <c r="L60" s="73"/>
      <c r="M60" s="73"/>
      <c r="N60" s="75"/>
      <c r="O60" s="75"/>
      <c r="P60" s="73"/>
      <c r="Q60" s="73"/>
      <c r="R60" s="73"/>
      <c r="S60" s="73"/>
      <c r="T60" s="73"/>
      <c r="U60" s="73"/>
      <c r="V60" s="73"/>
      <c r="W60" s="73"/>
      <c r="X60" s="73"/>
    </row>
    <row r="61" spans="1:24" s="71" customFormat="1" x14ac:dyDescent="0.25">
      <c r="A61" s="23"/>
      <c r="B61" s="163" t="s">
        <v>215</v>
      </c>
      <c r="C61" s="79" t="s">
        <v>248</v>
      </c>
      <c r="D61" s="79" t="s">
        <v>249</v>
      </c>
      <c r="E61" s="79" t="s">
        <v>271</v>
      </c>
      <c r="F61" s="79" t="s">
        <v>276</v>
      </c>
      <c r="G61" s="79" t="s">
        <v>278</v>
      </c>
      <c r="H61" s="79" t="s">
        <v>277</v>
      </c>
      <c r="I61" s="83">
        <v>72000</v>
      </c>
      <c r="J61" s="73">
        <v>72000</v>
      </c>
      <c r="K61" s="73"/>
      <c r="L61" s="73"/>
      <c r="M61" s="73"/>
      <c r="N61" s="75"/>
      <c r="O61" s="75"/>
      <c r="P61" s="73"/>
      <c r="Q61" s="73"/>
      <c r="R61" s="73"/>
      <c r="S61" s="73"/>
      <c r="T61" s="73"/>
      <c r="U61" s="73"/>
      <c r="V61" s="73"/>
      <c r="W61" s="73"/>
      <c r="X61" s="73"/>
    </row>
    <row r="62" spans="1:24" s="71" customFormat="1" x14ac:dyDescent="0.25">
      <c r="A62" s="23"/>
      <c r="B62" s="163" t="s">
        <v>215</v>
      </c>
      <c r="C62" s="79" t="s">
        <v>251</v>
      </c>
      <c r="D62" s="79" t="s">
        <v>250</v>
      </c>
      <c r="E62" s="79" t="s">
        <v>270</v>
      </c>
      <c r="F62" s="79" t="s">
        <v>276</v>
      </c>
      <c r="G62" s="79" t="s">
        <v>278</v>
      </c>
      <c r="H62" s="79" t="s">
        <v>277</v>
      </c>
      <c r="I62" s="83">
        <v>36000</v>
      </c>
      <c r="J62" s="73">
        <v>36000</v>
      </c>
      <c r="K62" s="73"/>
      <c r="L62" s="73"/>
      <c r="M62" s="73"/>
      <c r="N62" s="75"/>
      <c r="O62" s="75"/>
      <c r="P62" s="73"/>
      <c r="Q62" s="73"/>
      <c r="R62" s="73"/>
      <c r="S62" s="73"/>
      <c r="T62" s="73"/>
      <c r="U62" s="73"/>
      <c r="V62" s="73"/>
      <c r="W62" s="73"/>
      <c r="X62" s="73"/>
    </row>
    <row r="63" spans="1:24" s="71" customFormat="1" x14ac:dyDescent="0.25">
      <c r="A63" s="23"/>
      <c r="B63" s="163" t="s">
        <v>216</v>
      </c>
      <c r="C63" s="79" t="s">
        <v>252</v>
      </c>
      <c r="D63" s="79" t="s">
        <v>232</v>
      </c>
      <c r="E63" s="79" t="s">
        <v>268</v>
      </c>
      <c r="F63" s="79" t="s">
        <v>276</v>
      </c>
      <c r="G63" s="79" t="s">
        <v>278</v>
      </c>
      <c r="H63" s="79" t="s">
        <v>277</v>
      </c>
      <c r="I63" s="83">
        <v>18000</v>
      </c>
      <c r="J63" s="73">
        <v>18000</v>
      </c>
      <c r="K63" s="73"/>
      <c r="L63" s="73"/>
      <c r="M63" s="73"/>
      <c r="N63" s="75"/>
      <c r="O63" s="75"/>
      <c r="P63" s="73"/>
      <c r="Q63" s="73"/>
      <c r="R63" s="73"/>
      <c r="S63" s="73"/>
      <c r="T63" s="73"/>
      <c r="U63" s="73"/>
      <c r="V63" s="73"/>
      <c r="W63" s="73"/>
      <c r="X63" s="73"/>
    </row>
    <row r="64" spans="1:24" s="71" customFormat="1" x14ac:dyDescent="0.25">
      <c r="A64" s="23"/>
      <c r="B64" s="163" t="s">
        <v>217</v>
      </c>
      <c r="C64" s="79" t="s">
        <v>226</v>
      </c>
      <c r="D64" s="79" t="s">
        <v>253</v>
      </c>
      <c r="E64" s="79" t="s">
        <v>103</v>
      </c>
      <c r="F64" s="79" t="s">
        <v>276</v>
      </c>
      <c r="G64" s="79" t="s">
        <v>278</v>
      </c>
      <c r="H64" s="79" t="s">
        <v>277</v>
      </c>
      <c r="I64" s="83">
        <v>60000</v>
      </c>
      <c r="J64" s="73">
        <v>60000</v>
      </c>
      <c r="K64" s="73"/>
      <c r="L64" s="73"/>
      <c r="M64" s="73"/>
      <c r="N64" s="75"/>
      <c r="O64" s="75"/>
      <c r="P64" s="73"/>
      <c r="Q64" s="73"/>
      <c r="R64" s="73"/>
      <c r="S64" s="73"/>
      <c r="T64" s="73"/>
      <c r="U64" s="73"/>
      <c r="V64" s="73"/>
      <c r="W64" s="73"/>
      <c r="X64" s="73"/>
    </row>
    <row r="65" spans="1:26" s="71" customFormat="1" x14ac:dyDescent="0.25">
      <c r="A65" s="23"/>
      <c r="B65" s="163" t="s">
        <v>217</v>
      </c>
      <c r="C65" s="79" t="s">
        <v>246</v>
      </c>
      <c r="D65" s="79" t="s">
        <v>232</v>
      </c>
      <c r="E65" s="79" t="s">
        <v>270</v>
      </c>
      <c r="F65" s="79" t="s">
        <v>276</v>
      </c>
      <c r="G65" s="79" t="s">
        <v>278</v>
      </c>
      <c r="H65" s="79" t="s">
        <v>277</v>
      </c>
      <c r="I65" s="83">
        <v>36000</v>
      </c>
      <c r="J65" s="73">
        <v>36000</v>
      </c>
      <c r="K65" s="73"/>
      <c r="L65" s="73"/>
      <c r="M65" s="73"/>
      <c r="N65" s="75"/>
      <c r="O65" s="75"/>
      <c r="P65" s="73"/>
      <c r="Q65" s="73"/>
      <c r="R65" s="73"/>
      <c r="S65" s="73"/>
      <c r="T65" s="73"/>
      <c r="U65" s="73"/>
      <c r="V65" s="73"/>
      <c r="W65" s="73"/>
      <c r="X65" s="73"/>
    </row>
    <row r="66" spans="1:26" s="71" customFormat="1" x14ac:dyDescent="0.25">
      <c r="A66" s="23"/>
      <c r="B66" s="163" t="s">
        <v>218</v>
      </c>
      <c r="C66" s="79" t="s">
        <v>254</v>
      </c>
      <c r="D66" s="79" t="s">
        <v>235</v>
      </c>
      <c r="E66" s="79" t="s">
        <v>272</v>
      </c>
      <c r="F66" s="79" t="s">
        <v>276</v>
      </c>
      <c r="G66" s="79" t="s">
        <v>278</v>
      </c>
      <c r="H66" s="79" t="s">
        <v>277</v>
      </c>
      <c r="I66" s="83">
        <v>42000</v>
      </c>
      <c r="J66" s="73">
        <v>42000</v>
      </c>
      <c r="K66" s="73"/>
      <c r="L66" s="73"/>
      <c r="M66" s="73"/>
      <c r="N66" s="75"/>
      <c r="O66" s="75"/>
      <c r="P66" s="73"/>
      <c r="Q66" s="73"/>
      <c r="R66" s="73"/>
      <c r="S66" s="73"/>
      <c r="T66" s="73"/>
      <c r="U66" s="73"/>
      <c r="V66" s="73"/>
      <c r="W66" s="73"/>
      <c r="X66" s="73"/>
    </row>
    <row r="67" spans="1:26" s="71" customFormat="1" x14ac:dyDescent="0.25">
      <c r="A67" s="23"/>
      <c r="B67" s="163" t="s">
        <v>218</v>
      </c>
      <c r="C67" s="79" t="s">
        <v>255</v>
      </c>
      <c r="D67" s="79" t="s">
        <v>256</v>
      </c>
      <c r="E67" s="79" t="s">
        <v>231</v>
      </c>
      <c r="F67" s="79" t="s">
        <v>276</v>
      </c>
      <c r="G67" s="79" t="s">
        <v>278</v>
      </c>
      <c r="H67" s="79" t="s">
        <v>277</v>
      </c>
      <c r="I67" s="83">
        <v>9000</v>
      </c>
      <c r="J67" s="73">
        <v>9000</v>
      </c>
      <c r="K67" s="73"/>
      <c r="L67" s="73"/>
      <c r="M67" s="73"/>
      <c r="N67" s="75"/>
      <c r="O67" s="75"/>
      <c r="P67" s="73"/>
      <c r="Q67" s="73"/>
      <c r="R67" s="73"/>
      <c r="S67" s="73"/>
      <c r="T67" s="73"/>
      <c r="U67" s="73"/>
      <c r="V67" s="73"/>
      <c r="W67" s="73"/>
      <c r="X67" s="73"/>
    </row>
    <row r="68" spans="1:26" s="71" customFormat="1" x14ac:dyDescent="0.25">
      <c r="A68" s="23"/>
      <c r="B68" s="163" t="s">
        <v>218</v>
      </c>
      <c r="C68" s="79" t="s">
        <v>257</v>
      </c>
      <c r="D68" s="79" t="s">
        <v>258</v>
      </c>
      <c r="E68" s="79" t="s">
        <v>273</v>
      </c>
      <c r="F68" s="79" t="s">
        <v>276</v>
      </c>
      <c r="G68" s="79" t="s">
        <v>278</v>
      </c>
      <c r="H68" s="79" t="s">
        <v>277</v>
      </c>
      <c r="I68" s="83">
        <v>15000</v>
      </c>
      <c r="J68" s="73">
        <v>15000</v>
      </c>
      <c r="K68" s="73"/>
      <c r="L68" s="73"/>
      <c r="M68" s="73"/>
      <c r="N68" s="75"/>
      <c r="O68" s="75"/>
      <c r="P68" s="73"/>
      <c r="Q68" s="73"/>
      <c r="R68" s="73"/>
      <c r="S68" s="73"/>
      <c r="T68" s="73"/>
      <c r="U68" s="73"/>
      <c r="V68" s="73"/>
      <c r="W68" s="73"/>
      <c r="X68" s="73"/>
    </row>
    <row r="69" spans="1:26" s="71" customFormat="1" x14ac:dyDescent="0.25">
      <c r="A69" s="23"/>
      <c r="B69" s="163" t="s">
        <v>219</v>
      </c>
      <c r="C69" s="79" t="s">
        <v>259</v>
      </c>
      <c r="D69" s="79" t="s">
        <v>259</v>
      </c>
      <c r="E69" s="79" t="s">
        <v>273</v>
      </c>
      <c r="F69" s="79" t="s">
        <v>276</v>
      </c>
      <c r="G69" s="79" t="s">
        <v>278</v>
      </c>
      <c r="H69" s="79" t="s">
        <v>277</v>
      </c>
      <c r="I69" s="83">
        <v>15000</v>
      </c>
      <c r="J69" s="73">
        <v>15000</v>
      </c>
      <c r="K69" s="73"/>
      <c r="L69" s="73"/>
      <c r="M69" s="73"/>
      <c r="N69" s="75"/>
      <c r="O69" s="75"/>
      <c r="P69" s="73"/>
      <c r="Q69" s="73"/>
      <c r="R69" s="73"/>
      <c r="S69" s="73"/>
      <c r="T69" s="73"/>
      <c r="U69" s="73"/>
      <c r="V69" s="73"/>
      <c r="W69" s="73"/>
      <c r="X69" s="73"/>
    </row>
    <row r="70" spans="1:26" s="71" customFormat="1" x14ac:dyDescent="0.25">
      <c r="A70" s="23"/>
      <c r="B70" s="163" t="s">
        <v>219</v>
      </c>
      <c r="C70" s="79" t="s">
        <v>260</v>
      </c>
      <c r="D70" s="79" t="s">
        <v>260</v>
      </c>
      <c r="E70" s="79" t="s">
        <v>274</v>
      </c>
      <c r="F70" s="79" t="s">
        <v>276</v>
      </c>
      <c r="G70" s="79" t="s">
        <v>278</v>
      </c>
      <c r="H70" s="79" t="s">
        <v>277</v>
      </c>
      <c r="I70" s="83">
        <v>6000</v>
      </c>
      <c r="J70" s="73">
        <v>6000</v>
      </c>
      <c r="K70" s="73"/>
      <c r="L70" s="73"/>
      <c r="M70" s="73"/>
      <c r="N70" s="75"/>
      <c r="O70" s="75"/>
      <c r="P70" s="73"/>
      <c r="Q70" s="73"/>
      <c r="R70" s="73"/>
      <c r="S70" s="73"/>
      <c r="T70" s="73"/>
      <c r="U70" s="73"/>
      <c r="V70" s="73"/>
      <c r="W70" s="73"/>
      <c r="X70" s="73"/>
    </row>
    <row r="71" spans="1:26" s="71" customFormat="1" x14ac:dyDescent="0.25">
      <c r="A71" s="23"/>
      <c r="B71" s="163" t="s">
        <v>220</v>
      </c>
      <c r="C71" s="79" t="s">
        <v>261</v>
      </c>
      <c r="D71" s="79" t="s">
        <v>262</v>
      </c>
      <c r="E71" s="79" t="s">
        <v>103</v>
      </c>
      <c r="F71" s="79" t="s">
        <v>276</v>
      </c>
      <c r="G71" s="79" t="s">
        <v>278</v>
      </c>
      <c r="H71" s="79" t="s">
        <v>277</v>
      </c>
      <c r="I71" s="83">
        <v>60000</v>
      </c>
      <c r="J71" s="73">
        <v>60000</v>
      </c>
      <c r="K71" s="73"/>
      <c r="L71" s="73"/>
      <c r="M71" s="73"/>
      <c r="N71" s="75"/>
      <c r="O71" s="75"/>
      <c r="P71" s="73"/>
      <c r="Q71" s="73"/>
      <c r="R71" s="73"/>
      <c r="S71" s="73"/>
      <c r="T71" s="73"/>
      <c r="U71" s="73"/>
      <c r="V71" s="73"/>
      <c r="W71" s="73"/>
      <c r="X71" s="73"/>
    </row>
    <row r="72" spans="1:26" s="71" customFormat="1" x14ac:dyDescent="0.25">
      <c r="A72" s="23"/>
      <c r="B72" s="163" t="s">
        <v>220</v>
      </c>
      <c r="C72" s="79" t="s">
        <v>263</v>
      </c>
      <c r="D72" s="79" t="s">
        <v>264</v>
      </c>
      <c r="E72" s="79" t="s">
        <v>271</v>
      </c>
      <c r="F72" s="79" t="s">
        <v>276</v>
      </c>
      <c r="G72" s="79" t="s">
        <v>278</v>
      </c>
      <c r="H72" s="79" t="s">
        <v>277</v>
      </c>
      <c r="I72" s="83">
        <v>72000</v>
      </c>
      <c r="J72" s="73">
        <v>72000</v>
      </c>
      <c r="K72" s="73"/>
      <c r="L72" s="73"/>
      <c r="M72" s="73"/>
      <c r="N72" s="75"/>
      <c r="O72" s="75"/>
      <c r="P72" s="73"/>
      <c r="Q72" s="73"/>
      <c r="R72" s="73"/>
      <c r="S72" s="73"/>
      <c r="T72" s="73"/>
      <c r="U72" s="73"/>
      <c r="V72" s="73"/>
      <c r="W72" s="73"/>
      <c r="X72" s="73"/>
    </row>
    <row r="73" spans="1:26" s="71" customFormat="1" x14ac:dyDescent="0.25">
      <c r="A73" s="23"/>
      <c r="B73" s="163" t="s">
        <v>221</v>
      </c>
      <c r="C73" s="79" t="s">
        <v>265</v>
      </c>
      <c r="D73" s="79" t="s">
        <v>266</v>
      </c>
      <c r="E73" s="79" t="s">
        <v>275</v>
      </c>
      <c r="F73" s="79" t="s">
        <v>276</v>
      </c>
      <c r="G73" s="79" t="s">
        <v>278</v>
      </c>
      <c r="H73" s="79" t="s">
        <v>277</v>
      </c>
      <c r="I73" s="83">
        <v>45000</v>
      </c>
      <c r="J73" s="73">
        <v>45000</v>
      </c>
      <c r="K73" s="73"/>
      <c r="L73" s="73"/>
      <c r="M73" s="73"/>
      <c r="N73" s="75"/>
      <c r="O73" s="75"/>
      <c r="P73" s="73"/>
      <c r="Q73" s="73"/>
      <c r="R73" s="73"/>
      <c r="S73" s="73"/>
      <c r="T73" s="73"/>
      <c r="U73" s="73"/>
      <c r="V73" s="73"/>
      <c r="W73" s="73"/>
      <c r="X73" s="73"/>
    </row>
    <row r="74" spans="1:26" s="12" customFormat="1" ht="18.75" x14ac:dyDescent="0.3">
      <c r="A74" s="27"/>
      <c r="B74" s="115" t="s">
        <v>49</v>
      </c>
      <c r="C74" s="101"/>
      <c r="D74" s="101"/>
      <c r="E74" s="101"/>
      <c r="F74" s="101"/>
      <c r="G74" s="101"/>
      <c r="H74" s="101"/>
      <c r="I74" s="161">
        <f>SUM(I75:I75)</f>
        <v>100000</v>
      </c>
      <c r="J74" s="101"/>
      <c r="K74" s="101"/>
      <c r="L74" s="101"/>
      <c r="M74" s="101"/>
      <c r="N74" s="101"/>
      <c r="O74" s="101"/>
      <c r="P74" s="101"/>
      <c r="Q74" s="188"/>
      <c r="R74" s="101"/>
      <c r="S74" s="101"/>
      <c r="T74" s="101"/>
      <c r="U74" s="101"/>
      <c r="V74" s="101"/>
      <c r="W74" s="390"/>
      <c r="X74" s="101"/>
    </row>
    <row r="75" spans="1:26" s="71" customFormat="1" ht="32.25" customHeight="1" x14ac:dyDescent="0.25">
      <c r="A75" s="23"/>
      <c r="B75" s="87" t="s">
        <v>57</v>
      </c>
      <c r="C75" s="87" t="s">
        <v>58</v>
      </c>
      <c r="D75" s="87" t="s">
        <v>59</v>
      </c>
      <c r="E75" s="87" t="s">
        <v>60</v>
      </c>
      <c r="F75" s="88" t="s">
        <v>61</v>
      </c>
      <c r="G75" s="35" t="s">
        <v>64</v>
      </c>
      <c r="H75" s="86" t="s">
        <v>62</v>
      </c>
      <c r="I75" s="82">
        <v>100000</v>
      </c>
      <c r="J75" s="75">
        <v>100000</v>
      </c>
      <c r="K75" s="75"/>
      <c r="L75" s="75"/>
      <c r="M75" s="75"/>
      <c r="N75" s="75"/>
      <c r="O75" s="75"/>
      <c r="P75" s="75"/>
      <c r="Q75" s="75"/>
      <c r="R75" s="75"/>
      <c r="S75" s="75"/>
      <c r="T75" s="75"/>
      <c r="U75" s="75"/>
      <c r="V75" s="75"/>
      <c r="W75" s="75"/>
      <c r="X75" s="75"/>
      <c r="Y75" s="159"/>
      <c r="Z75" s="159"/>
    </row>
    <row r="76" spans="1:26" s="71" customFormat="1" ht="18.75" x14ac:dyDescent="0.3">
      <c r="A76" s="23"/>
      <c r="B76" s="115" t="s">
        <v>50</v>
      </c>
      <c r="C76" s="101"/>
      <c r="D76" s="101"/>
      <c r="E76" s="101"/>
      <c r="F76" s="185"/>
      <c r="G76" s="101"/>
      <c r="H76" s="101"/>
      <c r="I76" s="161">
        <f>SUM(I77:I78)</f>
        <v>110000</v>
      </c>
      <c r="J76" s="107"/>
      <c r="K76" s="107"/>
      <c r="L76" s="107"/>
      <c r="M76" s="107"/>
      <c r="N76" s="107"/>
      <c r="O76" s="107"/>
      <c r="P76" s="107"/>
      <c r="Q76" s="107"/>
      <c r="R76" s="107"/>
      <c r="S76" s="107"/>
      <c r="T76" s="107"/>
      <c r="U76" s="107"/>
      <c r="V76" s="107"/>
      <c r="W76" s="107"/>
      <c r="X76" s="107"/>
      <c r="Y76" s="159"/>
      <c r="Z76" s="159"/>
    </row>
    <row r="77" spans="1:26" s="71" customFormat="1" ht="30" x14ac:dyDescent="0.25">
      <c r="A77" s="23"/>
      <c r="B77" s="167" t="s">
        <v>280</v>
      </c>
      <c r="C77" s="646" t="s">
        <v>281</v>
      </c>
      <c r="D77" s="646"/>
      <c r="E77" s="79" t="s">
        <v>282</v>
      </c>
      <c r="F77" s="186" t="s">
        <v>279</v>
      </c>
      <c r="G77" s="79" t="s">
        <v>284</v>
      </c>
      <c r="H77" s="79" t="s">
        <v>283</v>
      </c>
      <c r="I77" s="83">
        <v>60000</v>
      </c>
      <c r="J77" s="75"/>
      <c r="K77" s="75"/>
      <c r="L77" s="75"/>
      <c r="M77" s="75">
        <v>60000</v>
      </c>
      <c r="N77" s="75"/>
      <c r="O77" s="75"/>
      <c r="P77" s="75"/>
      <c r="Q77" s="75"/>
      <c r="R77" s="75"/>
      <c r="S77" s="75"/>
      <c r="T77" s="75"/>
      <c r="U77" s="75"/>
      <c r="V77" s="75"/>
      <c r="W77" s="75"/>
      <c r="X77" s="75"/>
      <c r="Y77" s="159"/>
      <c r="Z77" s="159"/>
    </row>
    <row r="78" spans="1:26" s="71" customFormat="1" x14ac:dyDescent="0.25">
      <c r="A78" s="23"/>
      <c r="B78" s="167" t="s">
        <v>545</v>
      </c>
      <c r="C78" s="158"/>
      <c r="D78" s="158"/>
      <c r="E78" s="79"/>
      <c r="F78" s="186" t="s">
        <v>546</v>
      </c>
      <c r="G78" s="79"/>
      <c r="H78" s="79"/>
      <c r="I78" s="83">
        <v>50000</v>
      </c>
      <c r="J78" s="75"/>
      <c r="K78" s="75"/>
      <c r="L78" s="75"/>
      <c r="M78" s="75"/>
      <c r="N78" s="75"/>
      <c r="O78" s="75"/>
      <c r="P78" s="75"/>
      <c r="Q78" s="75"/>
      <c r="R78" s="75"/>
      <c r="S78" s="75"/>
      <c r="T78" s="75">
        <v>50000</v>
      </c>
      <c r="U78" s="75"/>
      <c r="V78" s="75"/>
      <c r="W78" s="75"/>
      <c r="X78" s="75"/>
      <c r="Y78" s="159"/>
      <c r="Z78" s="159"/>
    </row>
    <row r="79" spans="1:26" s="71" customFormat="1" ht="18.75" x14ac:dyDescent="0.3">
      <c r="A79" s="23"/>
      <c r="B79" s="115" t="s">
        <v>514</v>
      </c>
      <c r="C79" s="101"/>
      <c r="D79" s="101"/>
      <c r="E79" s="101"/>
      <c r="F79" s="101"/>
      <c r="G79" s="101"/>
      <c r="H79" s="101"/>
      <c r="I79" s="161">
        <f>SUM(I80:I80)</f>
        <v>0</v>
      </c>
      <c r="J79" s="107"/>
      <c r="K79" s="107"/>
      <c r="L79" s="107"/>
      <c r="M79" s="107"/>
      <c r="N79" s="107"/>
      <c r="O79" s="107"/>
      <c r="P79" s="107"/>
      <c r="Q79" s="107"/>
      <c r="R79" s="107"/>
      <c r="S79" s="107"/>
      <c r="T79" s="107"/>
      <c r="U79" s="107"/>
      <c r="V79" s="107"/>
      <c r="W79" s="107"/>
      <c r="X79" s="107"/>
      <c r="Y79" s="159"/>
      <c r="Z79" s="159"/>
    </row>
    <row r="80" spans="1:26" s="71" customFormat="1" x14ac:dyDescent="0.25">
      <c r="A80" s="23"/>
      <c r="B80" s="153" t="s">
        <v>515</v>
      </c>
      <c r="C80" s="38"/>
      <c r="D80" s="38"/>
      <c r="E80" s="38"/>
      <c r="F80" s="79"/>
      <c r="G80" s="38"/>
      <c r="H80" s="38"/>
      <c r="I80" s="82">
        <v>0</v>
      </c>
      <c r="J80" s="75"/>
      <c r="K80" s="75"/>
      <c r="L80" s="75"/>
      <c r="M80" s="75"/>
      <c r="N80" s="75"/>
      <c r="O80" s="75"/>
      <c r="P80" s="75"/>
      <c r="Q80" s="75"/>
      <c r="R80" s="75"/>
      <c r="S80" s="75"/>
      <c r="T80" s="75"/>
      <c r="U80" s="75"/>
      <c r="V80" s="75"/>
      <c r="W80" s="75"/>
      <c r="X80" s="75"/>
      <c r="Y80" s="159"/>
      <c r="Z80" s="159"/>
    </row>
    <row r="81" spans="1:26" s="5" customFormat="1" ht="21" x14ac:dyDescent="0.25">
      <c r="A81" s="28"/>
      <c r="B81" s="51" t="s">
        <v>15</v>
      </c>
      <c r="C81" s="51"/>
      <c r="D81" s="51"/>
      <c r="E81" s="51"/>
      <c r="F81" s="51"/>
      <c r="G81" s="51"/>
      <c r="H81" s="51"/>
      <c r="I81" s="51"/>
      <c r="J81" s="51"/>
      <c r="K81" s="51"/>
      <c r="L81" s="51"/>
      <c r="M81" s="51"/>
      <c r="N81" s="51"/>
      <c r="O81" s="51"/>
      <c r="P81" s="51"/>
      <c r="Q81" s="51"/>
      <c r="R81" s="51"/>
      <c r="S81" s="51"/>
      <c r="T81" s="51"/>
      <c r="U81" s="51"/>
      <c r="V81" s="51"/>
      <c r="W81" s="51"/>
      <c r="X81" s="51"/>
      <c r="Y81" s="50"/>
      <c r="Z81" s="50"/>
    </row>
    <row r="82" spans="1:26" s="15" customFormat="1" ht="18.75" x14ac:dyDescent="0.3">
      <c r="A82" s="23"/>
      <c r="B82" s="115" t="s">
        <v>65</v>
      </c>
      <c r="C82" s="101"/>
      <c r="D82" s="101"/>
      <c r="E82" s="101"/>
      <c r="F82" s="101"/>
      <c r="G82" s="101"/>
      <c r="H82" s="101"/>
      <c r="I82" s="162">
        <f>SUM(I83:I91)</f>
        <v>520000</v>
      </c>
      <c r="J82" s="107"/>
      <c r="K82" s="107"/>
      <c r="L82" s="107"/>
      <c r="M82" s="107"/>
      <c r="N82" s="107"/>
      <c r="O82" s="107"/>
      <c r="P82" s="107"/>
      <c r="Q82" s="107"/>
      <c r="R82" s="107"/>
      <c r="S82" s="107"/>
      <c r="T82" s="107"/>
      <c r="U82" s="107"/>
      <c r="V82" s="107"/>
      <c r="W82" s="107"/>
      <c r="X82" s="107"/>
      <c r="Y82" s="168"/>
      <c r="Z82" s="168"/>
    </row>
    <row r="83" spans="1:26" s="71" customFormat="1" ht="30" x14ac:dyDescent="0.25">
      <c r="A83" s="23"/>
      <c r="B83" s="79" t="s">
        <v>70</v>
      </c>
      <c r="C83" s="640" t="s">
        <v>66</v>
      </c>
      <c r="D83" s="641"/>
      <c r="E83" s="79" t="s">
        <v>291</v>
      </c>
      <c r="F83" s="79" t="s">
        <v>86</v>
      </c>
      <c r="G83" s="79" t="s">
        <v>285</v>
      </c>
      <c r="H83" s="79" t="s">
        <v>67</v>
      </c>
      <c r="I83" s="65">
        <v>20000</v>
      </c>
      <c r="J83" s="75"/>
      <c r="K83" s="75">
        <v>20000</v>
      </c>
      <c r="L83" s="75"/>
      <c r="M83" s="75"/>
      <c r="N83" s="75"/>
      <c r="O83" s="75"/>
      <c r="P83" s="75"/>
      <c r="Q83" s="75"/>
      <c r="R83" s="75"/>
      <c r="S83" s="75"/>
      <c r="T83" s="75"/>
      <c r="U83" s="75"/>
      <c r="V83" s="75"/>
      <c r="W83" s="75"/>
      <c r="X83" s="75"/>
      <c r="Y83" s="159"/>
      <c r="Z83" s="159"/>
    </row>
    <row r="84" spans="1:26" s="71" customFormat="1" ht="30" x14ac:dyDescent="0.25">
      <c r="A84" s="23"/>
      <c r="B84" s="79" t="s">
        <v>71</v>
      </c>
      <c r="C84" s="640" t="s">
        <v>68</v>
      </c>
      <c r="D84" s="641"/>
      <c r="E84" s="79" t="s">
        <v>291</v>
      </c>
      <c r="F84" s="79" t="s">
        <v>86</v>
      </c>
      <c r="G84" s="79" t="s">
        <v>285</v>
      </c>
      <c r="H84" s="79" t="s">
        <v>81</v>
      </c>
      <c r="I84" s="65">
        <v>35000</v>
      </c>
      <c r="J84" s="75"/>
      <c r="K84" s="75">
        <v>35000</v>
      </c>
      <c r="L84" s="75"/>
      <c r="M84" s="75"/>
      <c r="N84" s="75"/>
      <c r="O84" s="75"/>
      <c r="P84" s="75"/>
      <c r="Q84" s="75"/>
      <c r="R84" s="75"/>
      <c r="S84" s="75"/>
      <c r="T84" s="75"/>
      <c r="U84" s="75"/>
      <c r="V84" s="75"/>
      <c r="W84" s="75"/>
      <c r="X84" s="75"/>
      <c r="Y84" s="159"/>
      <c r="Z84" s="159"/>
    </row>
    <row r="85" spans="1:26" s="71" customFormat="1" ht="30" x14ac:dyDescent="0.25">
      <c r="A85" s="23"/>
      <c r="B85" s="79" t="s">
        <v>69</v>
      </c>
      <c r="C85" s="640" t="s">
        <v>72</v>
      </c>
      <c r="D85" s="641"/>
      <c r="E85" s="79" t="s">
        <v>291</v>
      </c>
      <c r="F85" s="79" t="s">
        <v>86</v>
      </c>
      <c r="G85" s="79" t="s">
        <v>285</v>
      </c>
      <c r="H85" s="79" t="s">
        <v>84</v>
      </c>
      <c r="I85" s="65">
        <v>20000</v>
      </c>
      <c r="J85" s="73"/>
      <c r="K85" s="73">
        <v>20000</v>
      </c>
      <c r="L85" s="73"/>
      <c r="M85" s="73"/>
      <c r="N85" s="75"/>
      <c r="O85" s="75"/>
      <c r="P85" s="73"/>
      <c r="Q85" s="73"/>
      <c r="R85" s="73"/>
      <c r="S85" s="73"/>
      <c r="T85" s="73"/>
      <c r="U85" s="73"/>
      <c r="V85" s="73"/>
      <c r="W85" s="73"/>
      <c r="X85" s="73"/>
    </row>
    <row r="86" spans="1:26" s="71" customFormat="1" ht="30" x14ac:dyDescent="0.25">
      <c r="A86" s="23"/>
      <c r="B86" s="79" t="s">
        <v>74</v>
      </c>
      <c r="C86" s="640" t="s">
        <v>73</v>
      </c>
      <c r="D86" s="641"/>
      <c r="E86" s="79" t="s">
        <v>291</v>
      </c>
      <c r="F86" s="79" t="s">
        <v>86</v>
      </c>
      <c r="G86" s="79" t="s">
        <v>285</v>
      </c>
      <c r="H86" s="79" t="s">
        <v>84</v>
      </c>
      <c r="I86" s="65">
        <v>20000</v>
      </c>
      <c r="J86" s="73"/>
      <c r="K86" s="73">
        <v>20000</v>
      </c>
      <c r="L86" s="73"/>
      <c r="M86" s="73"/>
      <c r="N86" s="75"/>
      <c r="O86" s="75"/>
      <c r="P86" s="73"/>
      <c r="Q86" s="73"/>
      <c r="R86" s="73"/>
      <c r="S86" s="73"/>
      <c r="T86" s="73"/>
      <c r="U86" s="73"/>
      <c r="V86" s="73"/>
      <c r="W86" s="73"/>
      <c r="X86" s="73"/>
    </row>
    <row r="87" spans="1:26" s="71" customFormat="1" ht="30" x14ac:dyDescent="0.25">
      <c r="A87" s="23"/>
      <c r="B87" s="79" t="s">
        <v>955</v>
      </c>
      <c r="C87" s="640" t="s">
        <v>76</v>
      </c>
      <c r="D87" s="641"/>
      <c r="E87" s="79" t="s">
        <v>291</v>
      </c>
      <c r="F87" s="79" t="s">
        <v>86</v>
      </c>
      <c r="G87" s="79" t="s">
        <v>285</v>
      </c>
      <c r="H87" s="79" t="s">
        <v>84</v>
      </c>
      <c r="I87" s="65">
        <v>30000</v>
      </c>
      <c r="J87" s="73"/>
      <c r="K87" s="73">
        <v>30000</v>
      </c>
      <c r="L87" s="73"/>
      <c r="M87" s="73"/>
      <c r="N87" s="75"/>
      <c r="O87" s="75"/>
      <c r="P87" s="73"/>
      <c r="Q87" s="73"/>
      <c r="R87" s="73"/>
      <c r="S87" s="73"/>
      <c r="T87" s="73"/>
      <c r="U87" s="73"/>
      <c r="V87" s="73"/>
      <c r="W87" s="73"/>
      <c r="X87" s="73"/>
    </row>
    <row r="88" spans="1:26" s="71" customFormat="1" ht="30" x14ac:dyDescent="0.25">
      <c r="A88" s="23"/>
      <c r="B88" s="79" t="s">
        <v>956</v>
      </c>
      <c r="C88" s="640" t="s">
        <v>78</v>
      </c>
      <c r="D88" s="641"/>
      <c r="E88" s="79" t="s">
        <v>291</v>
      </c>
      <c r="F88" s="79" t="s">
        <v>86</v>
      </c>
      <c r="G88" s="79" t="s">
        <v>285</v>
      </c>
      <c r="H88" s="79" t="s">
        <v>84</v>
      </c>
      <c r="I88" s="65">
        <v>30000</v>
      </c>
      <c r="J88" s="75"/>
      <c r="K88" s="75">
        <v>30000</v>
      </c>
      <c r="L88" s="75"/>
      <c r="M88" s="75"/>
      <c r="N88" s="75"/>
      <c r="O88" s="75"/>
      <c r="P88" s="75"/>
      <c r="Q88" s="75"/>
      <c r="R88" s="75"/>
      <c r="S88" s="75"/>
      <c r="T88" s="75"/>
      <c r="U88" s="73"/>
      <c r="V88" s="73"/>
      <c r="W88" s="73"/>
      <c r="X88" s="73"/>
    </row>
    <row r="89" spans="1:26" s="71" customFormat="1" ht="30" x14ac:dyDescent="0.25">
      <c r="A89" s="23"/>
      <c r="B89" s="135" t="s">
        <v>957</v>
      </c>
      <c r="C89" s="647" t="s">
        <v>80</v>
      </c>
      <c r="D89" s="648"/>
      <c r="E89" s="135" t="s">
        <v>291</v>
      </c>
      <c r="F89" s="135" t="s">
        <v>86</v>
      </c>
      <c r="G89" s="135" t="s">
        <v>285</v>
      </c>
      <c r="H89" s="135" t="s">
        <v>84</v>
      </c>
      <c r="I89" s="380">
        <v>0</v>
      </c>
      <c r="J89" s="139"/>
      <c r="K89" s="139">
        <v>0</v>
      </c>
      <c r="L89" s="75"/>
      <c r="M89" s="75"/>
      <c r="N89" s="75"/>
      <c r="O89" s="75"/>
      <c r="P89" s="75"/>
      <c r="Q89" s="75"/>
      <c r="R89" s="75"/>
      <c r="S89" s="75"/>
      <c r="T89" s="75"/>
      <c r="U89" s="75"/>
      <c r="V89" s="75"/>
      <c r="W89" s="75"/>
      <c r="X89" s="75"/>
      <c r="Y89" s="381" t="s">
        <v>970</v>
      </c>
      <c r="Z89" s="159"/>
    </row>
    <row r="90" spans="1:26" s="71" customFormat="1" ht="30" x14ac:dyDescent="0.25">
      <c r="A90" s="23"/>
      <c r="B90" s="79" t="s">
        <v>82</v>
      </c>
      <c r="C90" s="640" t="s">
        <v>83</v>
      </c>
      <c r="D90" s="641"/>
      <c r="E90" s="79" t="s">
        <v>291</v>
      </c>
      <c r="F90" s="79" t="s">
        <v>547</v>
      </c>
      <c r="G90" s="79" t="s">
        <v>286</v>
      </c>
      <c r="H90" s="79" t="s">
        <v>85</v>
      </c>
      <c r="I90" s="65">
        <v>245000</v>
      </c>
      <c r="J90" s="75"/>
      <c r="K90" s="75">
        <v>245000</v>
      </c>
      <c r="L90" s="75"/>
      <c r="M90" s="75"/>
      <c r="N90" s="75"/>
      <c r="O90" s="75"/>
      <c r="P90" s="75"/>
      <c r="Q90" s="75"/>
      <c r="R90" s="75"/>
      <c r="S90" s="75"/>
      <c r="T90" s="75"/>
      <c r="U90" s="75"/>
      <c r="V90" s="75"/>
      <c r="W90" s="75"/>
      <c r="X90" s="75"/>
      <c r="Y90" s="159"/>
      <c r="Z90" s="159"/>
    </row>
    <row r="91" spans="1:26" s="71" customFormat="1" ht="34.5" customHeight="1" x14ac:dyDescent="0.25">
      <c r="A91" s="26"/>
      <c r="B91" s="79" t="s">
        <v>504</v>
      </c>
      <c r="C91" s="650" t="s">
        <v>505</v>
      </c>
      <c r="D91" s="651"/>
      <c r="E91" s="79" t="s">
        <v>291</v>
      </c>
      <c r="F91" s="79" t="s">
        <v>509</v>
      </c>
      <c r="G91" s="79" t="s">
        <v>510</v>
      </c>
      <c r="H91" s="79" t="s">
        <v>511</v>
      </c>
      <c r="I91" s="65">
        <v>120000</v>
      </c>
      <c r="J91" s="75">
        <v>120000</v>
      </c>
      <c r="K91" s="75"/>
      <c r="L91" s="75"/>
      <c r="M91" s="75"/>
      <c r="N91" s="75"/>
      <c r="O91" s="75"/>
      <c r="P91" s="75"/>
      <c r="Q91" s="75"/>
      <c r="R91" s="75"/>
      <c r="S91" s="75"/>
      <c r="T91" s="75"/>
      <c r="U91" s="75"/>
      <c r="V91" s="75"/>
      <c r="W91" s="75"/>
      <c r="X91" s="75"/>
      <c r="Y91" s="159"/>
      <c r="Z91" s="159"/>
    </row>
    <row r="92" spans="1:26" s="5" customFormat="1" ht="21" x14ac:dyDescent="0.35">
      <c r="A92" s="26"/>
      <c r="B92" s="170" t="s">
        <v>10</v>
      </c>
      <c r="C92" s="652"/>
      <c r="D92" s="652"/>
      <c r="E92" s="51"/>
      <c r="F92" s="170"/>
      <c r="G92" s="170"/>
      <c r="H92" s="170"/>
      <c r="I92" s="171"/>
      <c r="J92" s="172"/>
      <c r="K92" s="172"/>
      <c r="L92" s="172"/>
      <c r="M92" s="172"/>
      <c r="N92" s="52"/>
      <c r="O92" s="52"/>
      <c r="P92" s="172"/>
      <c r="Q92" s="172"/>
      <c r="R92" s="172"/>
      <c r="S92" s="172"/>
      <c r="T92" s="172"/>
      <c r="U92" s="172"/>
      <c r="V92" s="172"/>
      <c r="W92" s="172"/>
      <c r="X92" s="172"/>
      <c r="Y92" s="50"/>
    </row>
    <row r="93" spans="1:26" ht="18.75" x14ac:dyDescent="0.3">
      <c r="A93" s="26"/>
      <c r="B93" s="115" t="s">
        <v>13</v>
      </c>
      <c r="C93" s="649"/>
      <c r="D93" s="649"/>
      <c r="E93" s="101"/>
      <c r="F93" s="101"/>
      <c r="G93" s="101"/>
      <c r="H93" s="101"/>
      <c r="I93" s="162">
        <f>SUM(I94:I97)</f>
        <v>240000</v>
      </c>
      <c r="J93" s="107"/>
      <c r="K93" s="107"/>
      <c r="L93" s="107"/>
      <c r="M93" s="107"/>
      <c r="N93" s="105"/>
      <c r="O93" s="105"/>
      <c r="P93" s="107"/>
      <c r="Q93" s="107"/>
      <c r="R93" s="107"/>
      <c r="S93" s="107"/>
      <c r="T93" s="107"/>
      <c r="U93" s="107"/>
      <c r="V93" s="107"/>
      <c r="W93" s="107"/>
      <c r="X93" s="107"/>
      <c r="Y93" s="50"/>
    </row>
    <row r="94" spans="1:26" x14ac:dyDescent="0.25">
      <c r="A94" s="26"/>
      <c r="B94" s="79" t="s">
        <v>297</v>
      </c>
      <c r="C94" s="653" t="s">
        <v>298</v>
      </c>
      <c r="D94" s="653"/>
      <c r="E94" s="79" t="s">
        <v>291</v>
      </c>
      <c r="F94" s="79" t="s">
        <v>548</v>
      </c>
      <c r="G94" s="79" t="s">
        <v>300</v>
      </c>
      <c r="H94" s="79" t="s">
        <v>301</v>
      </c>
      <c r="I94" s="63">
        <v>100000</v>
      </c>
      <c r="J94" s="75"/>
      <c r="K94" s="75"/>
      <c r="L94" s="75"/>
      <c r="M94" s="75"/>
      <c r="N94" s="80"/>
      <c r="O94" s="80"/>
      <c r="P94" s="75"/>
      <c r="Q94" s="75"/>
      <c r="R94" s="75"/>
      <c r="S94" s="75">
        <v>100000</v>
      </c>
      <c r="T94" s="75"/>
      <c r="U94" s="75"/>
      <c r="V94" s="75"/>
      <c r="W94" s="75"/>
      <c r="X94" s="75"/>
      <c r="Y94" s="50"/>
    </row>
    <row r="95" spans="1:26" ht="45" x14ac:dyDescent="0.25">
      <c r="A95" s="26"/>
      <c r="B95" s="79" t="s">
        <v>289</v>
      </c>
      <c r="C95" s="640" t="s">
        <v>290</v>
      </c>
      <c r="D95" s="640"/>
      <c r="E95" s="79" t="s">
        <v>291</v>
      </c>
      <c r="F95" s="79" t="s">
        <v>292</v>
      </c>
      <c r="G95" s="79" t="s">
        <v>293</v>
      </c>
      <c r="H95" s="79" t="s">
        <v>294</v>
      </c>
      <c r="I95" s="63">
        <v>120000</v>
      </c>
      <c r="J95" s="75"/>
      <c r="K95" s="75"/>
      <c r="L95" s="75"/>
      <c r="M95" s="75"/>
      <c r="N95" s="80"/>
      <c r="O95" s="80"/>
      <c r="P95" s="75"/>
      <c r="Q95" s="75"/>
      <c r="R95" s="75"/>
      <c r="S95" s="75">
        <v>120000</v>
      </c>
      <c r="T95" s="75"/>
      <c r="U95" s="75"/>
      <c r="V95" s="75"/>
      <c r="W95" s="75"/>
      <c r="X95" s="75"/>
      <c r="Y95" s="50"/>
    </row>
    <row r="96" spans="1:26" ht="45" x14ac:dyDescent="0.25">
      <c r="A96" s="26"/>
      <c r="B96" s="79" t="s">
        <v>295</v>
      </c>
      <c r="C96" s="640" t="s">
        <v>296</v>
      </c>
      <c r="D96" s="640"/>
      <c r="E96" s="79" t="s">
        <v>291</v>
      </c>
      <c r="F96" s="79" t="s">
        <v>292</v>
      </c>
      <c r="G96" s="79" t="s">
        <v>293</v>
      </c>
      <c r="H96" s="79" t="s">
        <v>294</v>
      </c>
      <c r="I96" s="63">
        <v>20000</v>
      </c>
      <c r="J96" s="75"/>
      <c r="K96" s="75"/>
      <c r="L96" s="75"/>
      <c r="M96" s="75"/>
      <c r="N96" s="80"/>
      <c r="O96" s="80"/>
      <c r="P96" s="75"/>
      <c r="Q96" s="75"/>
      <c r="R96" s="75"/>
      <c r="S96" s="75">
        <v>20000</v>
      </c>
      <c r="T96" s="75"/>
      <c r="U96" s="75"/>
      <c r="V96" s="75"/>
      <c r="W96" s="75"/>
      <c r="X96" s="75"/>
      <c r="Y96" s="50"/>
    </row>
    <row r="97" spans="1:25" s="5" customFormat="1" ht="21" x14ac:dyDescent="0.35">
      <c r="A97" s="26"/>
      <c r="B97" s="170" t="s">
        <v>11</v>
      </c>
      <c r="C97" s="652"/>
      <c r="D97" s="652"/>
      <c r="E97" s="170"/>
      <c r="F97" s="170"/>
      <c r="G97" s="170"/>
      <c r="H97" s="170"/>
      <c r="I97" s="171"/>
      <c r="J97" s="172"/>
      <c r="K97" s="172"/>
      <c r="L97" s="172"/>
      <c r="M97" s="172"/>
      <c r="N97" s="52"/>
      <c r="O97" s="52"/>
      <c r="P97" s="172"/>
      <c r="Q97" s="172"/>
      <c r="R97" s="172"/>
      <c r="S97" s="172"/>
      <c r="T97" s="172"/>
      <c r="U97" s="172"/>
      <c r="V97" s="172"/>
      <c r="W97" s="172"/>
      <c r="X97" s="172"/>
      <c r="Y97" s="50"/>
    </row>
    <row r="98" spans="1:25" s="18" customFormat="1" ht="18.75" x14ac:dyDescent="0.3">
      <c r="A98" s="26"/>
      <c r="B98" s="174" t="s">
        <v>17</v>
      </c>
      <c r="C98" s="654"/>
      <c r="D98" s="654"/>
      <c r="E98" s="175"/>
      <c r="F98" s="175"/>
      <c r="G98" s="175"/>
      <c r="H98" s="175"/>
      <c r="I98" s="162">
        <f>SUM(I99:I102)</f>
        <v>100000</v>
      </c>
      <c r="J98" s="107"/>
      <c r="K98" s="107"/>
      <c r="L98" s="107"/>
      <c r="M98" s="107"/>
      <c r="N98" s="105"/>
      <c r="O98" s="105"/>
      <c r="P98" s="107"/>
      <c r="Q98" s="107"/>
      <c r="R98" s="107"/>
      <c r="S98" s="107"/>
      <c r="T98" s="107"/>
      <c r="U98" s="107"/>
      <c r="V98" s="107"/>
      <c r="W98" s="107"/>
      <c r="X98" s="107"/>
      <c r="Y98" s="50"/>
    </row>
    <row r="99" spans="1:25" s="18" customFormat="1" ht="30" x14ac:dyDescent="0.25">
      <c r="A99" s="26"/>
      <c r="B99" s="87" t="s">
        <v>179</v>
      </c>
      <c r="C99" s="640" t="s">
        <v>344</v>
      </c>
      <c r="D99" s="641"/>
      <c r="E99" s="79" t="s">
        <v>291</v>
      </c>
      <c r="F99" s="87" t="s">
        <v>180</v>
      </c>
      <c r="G99" s="87" t="s">
        <v>325</v>
      </c>
      <c r="H99" s="87" t="s">
        <v>185</v>
      </c>
      <c r="I99" s="65">
        <v>20000</v>
      </c>
      <c r="J99" s="75"/>
      <c r="K99" s="75"/>
      <c r="L99" s="75"/>
      <c r="M99" s="75"/>
      <c r="N99" s="80"/>
      <c r="O99" s="80"/>
      <c r="P99" s="75"/>
      <c r="Q99" s="75"/>
      <c r="R99" s="75"/>
      <c r="S99" s="75"/>
      <c r="T99" s="75">
        <v>20000</v>
      </c>
      <c r="U99" s="75"/>
      <c r="V99" s="75"/>
      <c r="W99" s="75"/>
      <c r="X99" s="75"/>
      <c r="Y99" s="50"/>
    </row>
    <row r="100" spans="1:25" s="18" customFormat="1" ht="45" x14ac:dyDescent="0.25">
      <c r="A100" s="26"/>
      <c r="B100" s="399" t="s">
        <v>1055</v>
      </c>
      <c r="C100" s="619" t="s">
        <v>182</v>
      </c>
      <c r="D100" s="621"/>
      <c r="E100" s="79" t="s">
        <v>291</v>
      </c>
      <c r="F100" s="87" t="s">
        <v>549</v>
      </c>
      <c r="G100" s="87" t="s">
        <v>184</v>
      </c>
      <c r="H100" s="87" t="s">
        <v>186</v>
      </c>
      <c r="I100" s="65">
        <v>45000</v>
      </c>
      <c r="J100" s="75"/>
      <c r="K100" s="75"/>
      <c r="L100" s="75"/>
      <c r="M100" s="75"/>
      <c r="N100" s="80"/>
      <c r="O100" s="80"/>
      <c r="P100" s="75"/>
      <c r="Q100" s="75"/>
      <c r="R100" s="75"/>
      <c r="S100" s="75"/>
      <c r="T100" s="75">
        <v>45000</v>
      </c>
      <c r="U100" s="75"/>
      <c r="V100" s="75"/>
      <c r="W100" s="75"/>
      <c r="X100" s="75"/>
      <c r="Y100" s="50"/>
    </row>
    <row r="101" spans="1:25" s="18" customFormat="1" ht="45" x14ac:dyDescent="0.25">
      <c r="A101" s="26"/>
      <c r="B101" s="87" t="s">
        <v>512</v>
      </c>
      <c r="C101" s="640" t="s">
        <v>513</v>
      </c>
      <c r="D101" s="640"/>
      <c r="E101" s="79" t="s">
        <v>291</v>
      </c>
      <c r="F101" s="87" t="s">
        <v>550</v>
      </c>
      <c r="G101" s="87"/>
      <c r="H101" s="191" t="s">
        <v>578</v>
      </c>
      <c r="I101" s="65">
        <v>15000</v>
      </c>
      <c r="J101" s="75"/>
      <c r="K101" s="75"/>
      <c r="L101" s="75"/>
      <c r="M101" s="75"/>
      <c r="N101" s="80"/>
      <c r="O101" s="80"/>
      <c r="P101" s="75"/>
      <c r="Q101" s="75"/>
      <c r="R101" s="75"/>
      <c r="S101" s="75"/>
      <c r="T101" s="75">
        <v>15000</v>
      </c>
      <c r="U101" s="75"/>
      <c r="V101" s="75"/>
      <c r="W101" s="75"/>
      <c r="X101" s="75"/>
      <c r="Y101" s="50"/>
    </row>
    <row r="102" spans="1:25" s="18" customFormat="1" ht="60" x14ac:dyDescent="0.25">
      <c r="A102" s="26"/>
      <c r="B102" s="191" t="s">
        <v>576</v>
      </c>
      <c r="C102" s="640" t="s">
        <v>577</v>
      </c>
      <c r="D102" s="640"/>
      <c r="E102" s="79" t="s">
        <v>282</v>
      </c>
      <c r="F102" s="191" t="s">
        <v>573</v>
      </c>
      <c r="G102" s="191" t="s">
        <v>574</v>
      </c>
      <c r="H102" s="191" t="s">
        <v>575</v>
      </c>
      <c r="I102" s="65">
        <v>20000</v>
      </c>
      <c r="J102" s="75"/>
      <c r="K102" s="75"/>
      <c r="L102" s="75"/>
      <c r="M102" s="75"/>
      <c r="N102" s="80"/>
      <c r="O102" s="80"/>
      <c r="P102" s="75"/>
      <c r="Q102" s="75"/>
      <c r="R102" s="75"/>
      <c r="S102" s="75"/>
      <c r="T102" s="75">
        <v>20000</v>
      </c>
      <c r="U102" s="75"/>
      <c r="V102" s="75"/>
      <c r="W102" s="75"/>
      <c r="X102" s="75"/>
      <c r="Y102" s="50"/>
    </row>
    <row r="103" spans="1:25" s="18" customFormat="1" ht="30" x14ac:dyDescent="0.3">
      <c r="A103" s="26"/>
      <c r="B103" s="174" t="s">
        <v>516</v>
      </c>
      <c r="C103" s="638" t="s">
        <v>552</v>
      </c>
      <c r="D103" s="639"/>
      <c r="E103" s="102" t="s">
        <v>556</v>
      </c>
      <c r="F103" s="183" t="s">
        <v>551</v>
      </c>
      <c r="G103" s="175"/>
      <c r="H103" s="175"/>
      <c r="I103" s="162">
        <v>540000</v>
      </c>
      <c r="J103" s="107"/>
      <c r="K103" s="107"/>
      <c r="L103" s="107"/>
      <c r="M103" s="107"/>
      <c r="N103" s="105"/>
      <c r="O103" s="105"/>
      <c r="P103" s="107"/>
      <c r="Q103" s="107"/>
      <c r="R103" s="107"/>
      <c r="S103" s="107"/>
      <c r="T103" s="107"/>
      <c r="U103" s="107"/>
      <c r="V103" s="107"/>
      <c r="W103" s="107"/>
      <c r="X103" s="107">
        <v>540000</v>
      </c>
      <c r="Y103" s="50"/>
    </row>
    <row r="104" spans="1:25" s="17" customFormat="1" ht="30" x14ac:dyDescent="0.3">
      <c r="A104" s="26"/>
      <c r="B104" s="176" t="s">
        <v>531</v>
      </c>
      <c r="C104" s="177"/>
      <c r="D104" s="177"/>
      <c r="E104" s="177"/>
      <c r="F104" s="183" t="s">
        <v>553</v>
      </c>
      <c r="G104" s="177"/>
      <c r="H104" s="175"/>
      <c r="I104" s="162">
        <v>50000</v>
      </c>
      <c r="J104" s="107">
        <v>50000</v>
      </c>
      <c r="K104" s="107"/>
      <c r="L104" s="107"/>
      <c r="M104" s="107"/>
      <c r="N104" s="107"/>
      <c r="O104" s="107"/>
      <c r="P104" s="107"/>
      <c r="Q104" s="107"/>
      <c r="R104" s="107"/>
      <c r="S104" s="107"/>
      <c r="T104" s="107"/>
      <c r="U104" s="107"/>
      <c r="V104" s="107"/>
      <c r="W104" s="107"/>
      <c r="X104" s="107"/>
      <c r="Y104" s="159"/>
    </row>
    <row r="105" spans="1:25" s="18" customFormat="1" ht="30.75" x14ac:dyDescent="0.3">
      <c r="A105" s="26"/>
      <c r="B105" s="174" t="s">
        <v>532</v>
      </c>
      <c r="C105" s="175"/>
      <c r="D105" s="175"/>
      <c r="E105" s="175"/>
      <c r="F105" s="102" t="s">
        <v>554</v>
      </c>
      <c r="G105" s="175"/>
      <c r="H105" s="175"/>
      <c r="I105" s="162">
        <v>100000</v>
      </c>
      <c r="J105" s="107"/>
      <c r="K105" s="107"/>
      <c r="L105" s="107"/>
      <c r="M105" s="107"/>
      <c r="N105" s="105"/>
      <c r="O105" s="105"/>
      <c r="P105" s="107"/>
      <c r="Q105" s="107"/>
      <c r="R105" s="107"/>
      <c r="S105" s="107"/>
      <c r="T105" s="107">
        <v>100000</v>
      </c>
      <c r="U105" s="107"/>
      <c r="V105" s="107"/>
      <c r="W105" s="107"/>
      <c r="X105" s="107"/>
      <c r="Y105" s="50"/>
    </row>
    <row r="106" spans="1:25" s="18" customFormat="1" ht="18.75" x14ac:dyDescent="0.3">
      <c r="A106" s="29"/>
      <c r="B106" s="112" t="s">
        <v>533</v>
      </c>
      <c r="C106" s="178"/>
      <c r="D106" s="178"/>
      <c r="E106" s="178"/>
      <c r="F106" s="178" t="s">
        <v>555</v>
      </c>
      <c r="G106" s="178"/>
      <c r="H106" s="178"/>
      <c r="I106" s="181">
        <v>750000</v>
      </c>
      <c r="J106" s="179"/>
      <c r="K106" s="179"/>
      <c r="L106" s="179"/>
      <c r="M106" s="179"/>
      <c r="N106" s="180"/>
      <c r="O106" s="180"/>
      <c r="P106" s="179"/>
      <c r="Q106" s="179"/>
      <c r="R106" s="179"/>
      <c r="S106" s="179"/>
      <c r="T106" s="179">
        <v>750000</v>
      </c>
      <c r="U106" s="179"/>
      <c r="V106" s="179"/>
      <c r="W106" s="179"/>
      <c r="X106" s="179"/>
    </row>
  </sheetData>
  <autoFilter ref="A4:Z106">
    <filterColumn colId="2" showButton="0"/>
  </autoFilter>
  <mergeCells count="28">
    <mergeCell ref="C100:D100"/>
    <mergeCell ref="C102:D102"/>
    <mergeCell ref="C37:D37"/>
    <mergeCell ref="C90:D90"/>
    <mergeCell ref="C91:D91"/>
    <mergeCell ref="C92:D92"/>
    <mergeCell ref="C96:D96"/>
    <mergeCell ref="C94:D94"/>
    <mergeCell ref="C95:D95"/>
    <mergeCell ref="C98:D98"/>
    <mergeCell ref="C97:D97"/>
    <mergeCell ref="C99:D99"/>
    <mergeCell ref="U1:V1"/>
    <mergeCell ref="C103:D103"/>
    <mergeCell ref="C88:D88"/>
    <mergeCell ref="B1:B5"/>
    <mergeCell ref="C1:T1"/>
    <mergeCell ref="C2:D4"/>
    <mergeCell ref="C45:D45"/>
    <mergeCell ref="C77:D77"/>
    <mergeCell ref="C83:D83"/>
    <mergeCell ref="C84:D84"/>
    <mergeCell ref="C85:D85"/>
    <mergeCell ref="C86:D86"/>
    <mergeCell ref="C87:D87"/>
    <mergeCell ref="C89:D89"/>
    <mergeCell ref="C93:D93"/>
    <mergeCell ref="C101:D101"/>
  </mergeCells>
  <pageMargins left="0.70866141732283472" right="0.70866141732283472" top="0.74803149606299213" bottom="0.74803149606299213" header="0.31496062992125984" footer="0.31496062992125984"/>
  <pageSetup paperSize="8" scale="63" fitToHeight="0" orientation="landscape" horizontalDpi="200" verticalDpi="200" r:id="rId1"/>
  <headerFooter>
    <oddHeader>&amp;R&amp;G</oddHeader>
    <oddFooter>&amp;R&amp;P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Z101"/>
  <sheetViews>
    <sheetView workbookViewId="0">
      <selection activeCell="T119" sqref="T119"/>
    </sheetView>
  </sheetViews>
  <sheetFormatPr defaultRowHeight="15" x14ac:dyDescent="0.25"/>
  <cols>
    <col min="1" max="1" width="5.42578125" style="30" customWidth="1"/>
    <col min="2" max="2" width="46.7109375" style="19" customWidth="1"/>
    <col min="3" max="4" width="18" style="19" customWidth="1"/>
    <col min="5" max="5" width="16.42578125" style="19" customWidth="1"/>
    <col min="6" max="6" width="52" style="19" hidden="1" customWidth="1"/>
    <col min="7" max="7" width="46.85546875" style="19" hidden="1" customWidth="1"/>
    <col min="8" max="8" width="65" style="19" hidden="1" customWidth="1"/>
    <col min="9" max="9" width="18.140625" style="68" customWidth="1"/>
    <col min="10" max="10" width="14.7109375" style="19" customWidth="1"/>
    <col min="11" max="11" width="11.140625" style="20" customWidth="1"/>
    <col min="12" max="12" width="10.42578125" style="20" customWidth="1"/>
    <col min="13" max="13" width="10.85546875" style="20" customWidth="1"/>
    <col min="14" max="14" width="9.140625" style="20" customWidth="1"/>
    <col min="15" max="15" width="13.42578125" style="448" customWidth="1"/>
    <col min="16" max="16" width="11.42578125" style="20" hidden="1" customWidth="1"/>
    <col min="17" max="17" width="10.28515625" style="20" hidden="1" customWidth="1"/>
    <col min="18" max="20" width="9.140625" style="20" customWidth="1"/>
    <col min="21" max="21" width="10.42578125" style="20" customWidth="1"/>
    <col min="22" max="22" width="10" style="143" hidden="1" customWidth="1"/>
    <col min="23" max="24" width="10.42578125" style="20" customWidth="1"/>
    <col min="25" max="25" width="10" style="207" customWidth="1"/>
    <col min="26" max="26" width="23.140625" style="70" customWidth="1"/>
    <col min="27" max="16384" width="9.140625" style="70"/>
  </cols>
  <sheetData>
    <row r="1" spans="1:26" s="1" customFormat="1" ht="41.25" customHeight="1" x14ac:dyDescent="0.25">
      <c r="A1" s="21"/>
      <c r="B1" s="628" t="s">
        <v>24</v>
      </c>
      <c r="C1" s="624" t="s">
        <v>373</v>
      </c>
      <c r="D1" s="625"/>
      <c r="E1" s="625"/>
      <c r="F1" s="625"/>
      <c r="G1" s="625"/>
      <c r="H1" s="625"/>
      <c r="I1" s="625"/>
      <c r="J1" s="625"/>
      <c r="K1" s="625"/>
      <c r="L1" s="625"/>
      <c r="M1" s="625"/>
      <c r="N1" s="625"/>
      <c r="O1" s="625"/>
      <c r="P1" s="625"/>
      <c r="Q1" s="625"/>
      <c r="R1" s="625"/>
      <c r="S1" s="625"/>
      <c r="T1" s="625"/>
      <c r="U1" s="626"/>
      <c r="V1" s="141"/>
      <c r="W1" s="152"/>
      <c r="X1" s="152"/>
      <c r="Y1" s="192"/>
    </row>
    <row r="2" spans="1:26" s="48" customFormat="1" ht="166.5" customHeight="1" x14ac:dyDescent="0.25">
      <c r="A2" s="22"/>
      <c r="B2" s="628"/>
      <c r="C2" s="630" t="s">
        <v>25</v>
      </c>
      <c r="D2" s="631"/>
      <c r="E2" s="44"/>
      <c r="F2" s="44"/>
      <c r="G2" s="44"/>
      <c r="H2" s="44"/>
      <c r="I2" s="44"/>
      <c r="J2" s="54"/>
      <c r="K2" s="53" t="s">
        <v>1</v>
      </c>
      <c r="L2" s="53" t="s">
        <v>2</v>
      </c>
      <c r="M2" s="53" t="s">
        <v>3</v>
      </c>
      <c r="N2" s="53" t="s">
        <v>114</v>
      </c>
      <c r="O2" s="451" t="s">
        <v>879</v>
      </c>
      <c r="P2" s="53" t="s">
        <v>288</v>
      </c>
      <c r="Q2" s="53" t="s">
        <v>287</v>
      </c>
      <c r="R2" s="53" t="s">
        <v>4</v>
      </c>
      <c r="S2" s="53" t="s">
        <v>5</v>
      </c>
      <c r="T2" s="33" t="s">
        <v>6</v>
      </c>
      <c r="U2" s="53" t="s">
        <v>7</v>
      </c>
      <c r="V2" s="142" t="s">
        <v>351</v>
      </c>
      <c r="W2" s="53" t="s">
        <v>367</v>
      </c>
      <c r="X2" s="53"/>
      <c r="Y2" s="193" t="s">
        <v>580</v>
      </c>
    </row>
    <row r="3" spans="1:26" ht="37.5" customHeight="1" x14ac:dyDescent="0.25">
      <c r="A3" s="23"/>
      <c r="B3" s="629"/>
      <c r="C3" s="632"/>
      <c r="D3" s="633"/>
      <c r="E3" s="45"/>
      <c r="F3" s="45"/>
      <c r="G3" s="45"/>
      <c r="H3" s="45"/>
      <c r="I3" s="45"/>
      <c r="J3" s="57" t="s">
        <v>8</v>
      </c>
      <c r="K3" s="72">
        <v>3094088</v>
      </c>
      <c r="L3" s="376">
        <v>3911953</v>
      </c>
      <c r="M3" s="72">
        <v>800000</v>
      </c>
      <c r="N3" s="72">
        <v>60000</v>
      </c>
      <c r="O3" s="447">
        <v>175500</v>
      </c>
      <c r="P3" s="47">
        <v>0</v>
      </c>
      <c r="Q3" s="47">
        <v>0</v>
      </c>
      <c r="R3" s="72">
        <v>250000</v>
      </c>
      <c r="S3" s="72">
        <v>617159</v>
      </c>
      <c r="T3" s="72">
        <v>300000</v>
      </c>
      <c r="U3" s="72">
        <v>1000000</v>
      </c>
      <c r="V3" s="72">
        <v>0</v>
      </c>
      <c r="W3" s="72"/>
      <c r="X3" s="72"/>
      <c r="Y3" s="194"/>
      <c r="Z3" s="143">
        <f>SUM(K3:Y3)-U3-T3-N3-365000</f>
        <v>8483700</v>
      </c>
    </row>
    <row r="4" spans="1:26" ht="37.5" customHeight="1" x14ac:dyDescent="0.25">
      <c r="A4" s="23"/>
      <c r="B4" s="629"/>
      <c r="C4" s="634"/>
      <c r="D4" s="635"/>
      <c r="E4" s="34"/>
      <c r="F4" s="34"/>
      <c r="G4" s="34"/>
      <c r="H4" s="34"/>
      <c r="I4" s="34"/>
      <c r="J4" s="58" t="s">
        <v>14</v>
      </c>
      <c r="K4" s="73">
        <f t="shared" ref="K4:V4" si="0">SUM(K7:K101)</f>
        <v>3094088</v>
      </c>
      <c r="L4" s="73">
        <f t="shared" si="0"/>
        <v>3911953</v>
      </c>
      <c r="M4" s="73">
        <f t="shared" si="0"/>
        <v>800000</v>
      </c>
      <c r="N4" s="73">
        <f t="shared" si="0"/>
        <v>60000</v>
      </c>
      <c r="O4" s="456">
        <f t="shared" si="0"/>
        <v>175500</v>
      </c>
      <c r="P4" s="73">
        <f t="shared" si="0"/>
        <v>0</v>
      </c>
      <c r="Q4" s="73">
        <f t="shared" si="0"/>
        <v>0</v>
      </c>
      <c r="R4" s="73">
        <f t="shared" si="0"/>
        <v>250000</v>
      </c>
      <c r="S4" s="73">
        <f t="shared" si="0"/>
        <v>617159</v>
      </c>
      <c r="T4" s="73">
        <f t="shared" si="0"/>
        <v>160000</v>
      </c>
      <c r="U4" s="73">
        <f t="shared" si="0"/>
        <v>1000000</v>
      </c>
      <c r="V4" s="73">
        <f t="shared" si="0"/>
        <v>0</v>
      </c>
      <c r="W4" s="73"/>
      <c r="X4" s="73"/>
      <c r="Y4" s="195"/>
    </row>
    <row r="5" spans="1:26" s="4" customFormat="1" ht="20.100000000000001" customHeight="1" x14ac:dyDescent="0.25">
      <c r="A5" s="24"/>
      <c r="B5" s="629"/>
      <c r="C5" s="59" t="s">
        <v>20</v>
      </c>
      <c r="D5" s="59" t="s">
        <v>21</v>
      </c>
      <c r="E5" s="59" t="s">
        <v>120</v>
      </c>
      <c r="F5" s="59" t="s">
        <v>22</v>
      </c>
      <c r="G5" s="59" t="s">
        <v>30</v>
      </c>
      <c r="H5" s="59" t="s">
        <v>31</v>
      </c>
      <c r="I5" s="60" t="s">
        <v>23</v>
      </c>
      <c r="J5" s="55"/>
      <c r="K5" s="78">
        <f t="shared" ref="K5:V5" si="1">K3-K4</f>
        <v>0</v>
      </c>
      <c r="L5" s="78">
        <f t="shared" si="1"/>
        <v>0</v>
      </c>
      <c r="M5" s="78">
        <f t="shared" si="1"/>
        <v>0</v>
      </c>
      <c r="N5" s="78">
        <f t="shared" si="1"/>
        <v>0</v>
      </c>
      <c r="O5" s="450">
        <f t="shared" si="1"/>
        <v>0</v>
      </c>
      <c r="P5" s="78">
        <f t="shared" si="1"/>
        <v>0</v>
      </c>
      <c r="Q5" s="78">
        <f t="shared" si="1"/>
        <v>0</v>
      </c>
      <c r="R5" s="78">
        <f t="shared" si="1"/>
        <v>0</v>
      </c>
      <c r="S5" s="78">
        <f t="shared" si="1"/>
        <v>0</v>
      </c>
      <c r="T5" s="78">
        <f t="shared" si="1"/>
        <v>140000</v>
      </c>
      <c r="U5" s="78">
        <f t="shared" si="1"/>
        <v>0</v>
      </c>
      <c r="V5" s="78">
        <f t="shared" si="1"/>
        <v>0</v>
      </c>
      <c r="W5" s="78"/>
      <c r="X5" s="78"/>
      <c r="Y5" s="196"/>
    </row>
    <row r="6" spans="1:26" s="50" customFormat="1" ht="21" x14ac:dyDescent="0.25">
      <c r="A6" s="49"/>
      <c r="B6" s="51" t="s">
        <v>9</v>
      </c>
      <c r="C6" s="51"/>
      <c r="D6" s="51"/>
      <c r="E6" s="51"/>
      <c r="F6" s="51"/>
      <c r="G6" s="51"/>
      <c r="H6" s="51"/>
      <c r="I6" s="62"/>
      <c r="J6" s="56"/>
      <c r="K6" s="52"/>
      <c r="L6" s="52"/>
      <c r="M6" s="52"/>
      <c r="N6" s="52"/>
      <c r="O6" s="466"/>
      <c r="P6" s="52"/>
      <c r="Q6" s="52"/>
      <c r="R6" s="52"/>
      <c r="S6" s="52"/>
      <c r="T6" s="52"/>
      <c r="U6" s="52"/>
      <c r="V6" s="52"/>
      <c r="W6" s="52"/>
      <c r="X6" s="52"/>
      <c r="Y6" s="197"/>
    </row>
    <row r="7" spans="1:26" ht="19.5" customHeight="1" x14ac:dyDescent="0.25">
      <c r="A7" s="25"/>
      <c r="B7" s="116" t="s">
        <v>115</v>
      </c>
      <c r="C7" s="98"/>
      <c r="D7" s="98"/>
      <c r="E7" s="98"/>
      <c r="F7" s="98"/>
      <c r="G7" s="98"/>
      <c r="H7" s="98"/>
      <c r="I7" s="104">
        <f>SUM(I8:I10)</f>
        <v>1000000</v>
      </c>
      <c r="J7" s="100"/>
      <c r="K7" s="105"/>
      <c r="L7" s="105"/>
      <c r="M7" s="105"/>
      <c r="N7" s="105"/>
      <c r="O7" s="474"/>
      <c r="P7" s="105"/>
      <c r="Q7" s="105"/>
      <c r="R7" s="105"/>
      <c r="S7" s="105"/>
      <c r="T7" s="105"/>
      <c r="U7" s="105"/>
      <c r="V7" s="105"/>
      <c r="W7" s="105"/>
      <c r="X7" s="105"/>
      <c r="Y7" s="198"/>
    </row>
    <row r="8" spans="1:26" ht="61.5" customHeight="1" x14ac:dyDescent="0.25">
      <c r="A8" s="25"/>
      <c r="B8" s="81" t="s">
        <v>579</v>
      </c>
      <c r="C8" s="35" t="s">
        <v>406</v>
      </c>
      <c r="D8" s="35" t="s">
        <v>407</v>
      </c>
      <c r="E8" s="35" t="s">
        <v>408</v>
      </c>
      <c r="F8" s="35"/>
      <c r="G8" s="35"/>
      <c r="H8" s="35"/>
      <c r="I8" s="83">
        <v>500000</v>
      </c>
      <c r="J8" s="90">
        <f>I8-SUM(K8:W8)</f>
        <v>0</v>
      </c>
      <c r="K8" s="6"/>
      <c r="L8" s="6"/>
      <c r="M8" s="6">
        <v>250000</v>
      </c>
      <c r="N8" s="6"/>
      <c r="O8" s="455"/>
      <c r="P8" s="74"/>
      <c r="Q8" s="74"/>
      <c r="R8" s="6">
        <v>250000</v>
      </c>
      <c r="S8" s="6"/>
      <c r="T8" s="74"/>
      <c r="U8" s="74"/>
      <c r="V8" s="74"/>
      <c r="W8" s="74"/>
      <c r="X8" s="74"/>
      <c r="Y8" s="199"/>
    </row>
    <row r="9" spans="1:26" ht="37.5" customHeight="1" x14ac:dyDescent="0.25">
      <c r="A9" s="23"/>
      <c r="B9" s="81" t="s">
        <v>1059</v>
      </c>
      <c r="C9" s="69" t="s">
        <v>410</v>
      </c>
      <c r="D9" s="37" t="s">
        <v>411</v>
      </c>
      <c r="E9" s="37" t="s">
        <v>412</v>
      </c>
      <c r="F9" s="37"/>
      <c r="G9" s="37"/>
      <c r="H9" s="37"/>
      <c r="I9" s="84">
        <v>500000</v>
      </c>
      <c r="J9" s="90">
        <f>I9-SUM(K9:W9)</f>
        <v>0</v>
      </c>
      <c r="K9" s="73"/>
      <c r="L9" s="73"/>
      <c r="M9" s="73">
        <v>500000</v>
      </c>
      <c r="N9" s="73"/>
      <c r="O9" s="456"/>
      <c r="P9" s="80"/>
      <c r="Q9" s="80"/>
      <c r="R9" s="73"/>
      <c r="S9" s="73"/>
      <c r="T9" s="73"/>
      <c r="U9" s="73"/>
      <c r="V9" s="74"/>
      <c r="W9" s="73"/>
      <c r="X9" s="73"/>
      <c r="Y9" s="199"/>
    </row>
    <row r="10" spans="1:26" x14ac:dyDescent="0.25">
      <c r="A10" s="23"/>
      <c r="B10" s="404"/>
      <c r="C10" s="79"/>
      <c r="D10" s="79"/>
      <c r="E10" s="79"/>
      <c r="F10" s="79"/>
      <c r="G10" s="79"/>
      <c r="H10" s="79"/>
      <c r="I10" s="63"/>
      <c r="J10" s="91"/>
      <c r="K10" s="73"/>
      <c r="L10" s="73"/>
      <c r="M10" s="73"/>
      <c r="N10" s="73"/>
      <c r="O10" s="456"/>
      <c r="P10" s="80"/>
      <c r="Q10" s="80"/>
      <c r="R10" s="73"/>
      <c r="S10" s="73"/>
      <c r="T10" s="73"/>
      <c r="U10" s="73"/>
      <c r="V10" s="144"/>
      <c r="W10" s="73"/>
      <c r="X10" s="73"/>
      <c r="Y10" s="200"/>
    </row>
    <row r="11" spans="1:26" ht="18.75" x14ac:dyDescent="0.3">
      <c r="A11" s="26"/>
      <c r="B11" s="115" t="s">
        <v>99</v>
      </c>
      <c r="C11" s="101"/>
      <c r="D11" s="101"/>
      <c r="E11" s="101"/>
      <c r="F11" s="102"/>
      <c r="G11" s="102"/>
      <c r="H11" s="101"/>
      <c r="I11" s="103">
        <f>SUM(I12:I14)</f>
        <v>3267159</v>
      </c>
      <c r="J11" s="106"/>
      <c r="K11" s="107"/>
      <c r="L11" s="107"/>
      <c r="M11" s="107"/>
      <c r="N11" s="107"/>
      <c r="O11" s="475"/>
      <c r="P11" s="105"/>
      <c r="Q11" s="105"/>
      <c r="R11" s="107"/>
      <c r="S11" s="107"/>
      <c r="T11" s="107"/>
      <c r="U11" s="107"/>
      <c r="V11" s="107"/>
      <c r="W11" s="107"/>
      <c r="X11" s="107"/>
      <c r="Y11" s="201"/>
    </row>
    <row r="12" spans="1:26" ht="25.5" customHeight="1" x14ac:dyDescent="0.25">
      <c r="A12" s="26"/>
      <c r="B12" s="382" t="s">
        <v>375</v>
      </c>
      <c r="C12" s="87" t="s">
        <v>374</v>
      </c>
      <c r="D12" s="382" t="s">
        <v>974</v>
      </c>
      <c r="E12" s="385" t="s">
        <v>975</v>
      </c>
      <c r="F12" s="87"/>
      <c r="G12" s="79"/>
      <c r="H12" s="79"/>
      <c r="I12" s="82">
        <v>2017159</v>
      </c>
      <c r="J12" s="90">
        <f>I12-SUM(K12:W12)</f>
        <v>0</v>
      </c>
      <c r="K12" s="75"/>
      <c r="L12" s="75">
        <v>1400000</v>
      </c>
      <c r="M12" s="75"/>
      <c r="N12" s="75"/>
      <c r="O12" s="456"/>
      <c r="P12" s="80"/>
      <c r="Q12" s="80"/>
      <c r="R12" s="75"/>
      <c r="S12" s="75">
        <v>617159</v>
      </c>
      <c r="T12" s="75"/>
      <c r="U12" s="75"/>
      <c r="V12" s="144"/>
      <c r="W12" s="75"/>
      <c r="X12" s="75"/>
      <c r="Y12" s="200"/>
    </row>
    <row r="13" spans="1:26" s="71" customFormat="1" ht="21" customHeight="1" x14ac:dyDescent="0.25">
      <c r="A13" s="26"/>
      <c r="B13" s="382" t="s">
        <v>424</v>
      </c>
      <c r="C13" s="87" t="s">
        <v>425</v>
      </c>
      <c r="D13" s="87" t="s">
        <v>426</v>
      </c>
      <c r="E13" s="87" t="s">
        <v>365</v>
      </c>
      <c r="F13" s="87"/>
      <c r="G13" s="79"/>
      <c r="H13" s="79"/>
      <c r="I13" s="82">
        <v>250000</v>
      </c>
      <c r="J13" s="90">
        <f>I13-SUM(K13:W13)</f>
        <v>0</v>
      </c>
      <c r="K13" s="75"/>
      <c r="L13" s="75">
        <v>250000</v>
      </c>
      <c r="M13" s="75"/>
      <c r="N13" s="75"/>
      <c r="O13" s="456"/>
      <c r="P13" s="75"/>
      <c r="Q13" s="75"/>
      <c r="R13" s="75"/>
      <c r="S13" s="75"/>
      <c r="T13" s="75"/>
      <c r="U13" s="75"/>
      <c r="V13" s="75"/>
      <c r="W13" s="75"/>
      <c r="X13" s="75"/>
      <c r="Y13" s="202"/>
    </row>
    <row r="14" spans="1:26" s="71" customFormat="1" ht="33.75" customHeight="1" x14ac:dyDescent="0.25">
      <c r="A14" s="26"/>
      <c r="B14" s="382" t="s">
        <v>971</v>
      </c>
      <c r="C14" s="382" t="s">
        <v>960</v>
      </c>
      <c r="D14" s="382" t="s">
        <v>961</v>
      </c>
      <c r="E14" s="382" t="s">
        <v>454</v>
      </c>
      <c r="F14" s="382"/>
      <c r="G14" s="79"/>
      <c r="H14" s="79"/>
      <c r="I14" s="82">
        <v>1000000</v>
      </c>
      <c r="J14" s="90">
        <f>I14-SUM(K14:W14)</f>
        <v>0</v>
      </c>
      <c r="K14" s="75"/>
      <c r="L14" s="75">
        <v>1000000</v>
      </c>
      <c r="M14" s="75"/>
      <c r="N14" s="75"/>
      <c r="O14" s="456"/>
      <c r="P14" s="75"/>
      <c r="Q14" s="75"/>
      <c r="R14" s="75"/>
      <c r="S14" s="75"/>
      <c r="T14" s="75"/>
      <c r="U14" s="75"/>
      <c r="V14" s="75"/>
      <c r="W14" s="75"/>
      <c r="X14" s="75"/>
      <c r="Y14" s="202"/>
    </row>
    <row r="15" spans="1:26" s="71" customFormat="1" ht="18" customHeight="1" x14ac:dyDescent="0.25">
      <c r="A15" s="26"/>
      <c r="B15" s="115" t="s">
        <v>100</v>
      </c>
      <c r="C15" s="102"/>
      <c r="D15" s="102"/>
      <c r="E15" s="102"/>
      <c r="F15" s="102"/>
      <c r="G15" s="102"/>
      <c r="H15" s="102"/>
      <c r="I15" s="104">
        <f>SUM(I16:I30)</f>
        <v>2266541</v>
      </c>
      <c r="J15" s="108"/>
      <c r="K15" s="107"/>
      <c r="L15" s="107"/>
      <c r="M15" s="107"/>
      <c r="N15" s="107"/>
      <c r="O15" s="475"/>
      <c r="P15" s="107"/>
      <c r="Q15" s="107"/>
      <c r="R15" s="107"/>
      <c r="S15" s="107"/>
      <c r="T15" s="107"/>
      <c r="U15" s="107"/>
      <c r="V15" s="107"/>
      <c r="W15" s="107"/>
      <c r="X15" s="107"/>
      <c r="Y15" s="201"/>
    </row>
    <row r="16" spans="1:26" s="71" customFormat="1" ht="51.75" customHeight="1" x14ac:dyDescent="0.25">
      <c r="A16" s="26"/>
      <c r="B16" s="79" t="s">
        <v>437</v>
      </c>
      <c r="C16" s="87" t="s">
        <v>438</v>
      </c>
      <c r="D16" s="87" t="s">
        <v>195</v>
      </c>
      <c r="E16" s="87" t="s">
        <v>463</v>
      </c>
      <c r="F16" s="399" t="s">
        <v>194</v>
      </c>
      <c r="G16" s="403" t="s">
        <v>1072</v>
      </c>
      <c r="H16" s="87"/>
      <c r="I16" s="82">
        <v>90000</v>
      </c>
      <c r="J16" s="90">
        <f t="shared" ref="J16:J29" si="2">I16-SUM(K16:W16)</f>
        <v>0</v>
      </c>
      <c r="K16" s="75">
        <v>90000</v>
      </c>
      <c r="L16" s="75"/>
      <c r="M16" s="75"/>
      <c r="N16" s="75"/>
      <c r="O16" s="456"/>
      <c r="P16" s="75"/>
      <c r="Q16" s="75"/>
      <c r="R16" s="75"/>
      <c r="S16" s="75"/>
      <c r="T16" s="75"/>
      <c r="U16" s="75"/>
      <c r="V16" s="75"/>
      <c r="W16" s="75"/>
      <c r="X16" s="75"/>
      <c r="Y16" s="202"/>
    </row>
    <row r="17" spans="1:25" s="71" customFormat="1" ht="50.25" customHeight="1" x14ac:dyDescent="0.25">
      <c r="A17" s="26"/>
      <c r="B17" s="465" t="s">
        <v>458</v>
      </c>
      <c r="C17" s="471" t="s">
        <v>440</v>
      </c>
      <c r="D17" s="471" t="s">
        <v>1069</v>
      </c>
      <c r="E17" s="471" t="s">
        <v>1073</v>
      </c>
      <c r="F17" s="399" t="s">
        <v>194</v>
      </c>
      <c r="G17" s="403" t="s">
        <v>1072</v>
      </c>
      <c r="H17" s="403" t="s">
        <v>1074</v>
      </c>
      <c r="I17" s="82">
        <v>60000</v>
      </c>
      <c r="J17" s="90">
        <f>I17-SUM(K17:W17)</f>
        <v>0</v>
      </c>
      <c r="K17" s="75">
        <v>60000</v>
      </c>
      <c r="L17" s="75"/>
      <c r="M17" s="75"/>
      <c r="N17" s="75"/>
      <c r="O17" s="456"/>
      <c r="P17" s="75"/>
      <c r="Q17" s="75"/>
      <c r="R17" s="75"/>
      <c r="S17" s="75"/>
      <c r="T17" s="75"/>
      <c r="U17" s="75"/>
      <c r="V17" s="75"/>
      <c r="W17" s="75"/>
      <c r="X17" s="75"/>
      <c r="Y17" s="202"/>
    </row>
    <row r="18" spans="1:25" s="71" customFormat="1" ht="48" customHeight="1" x14ac:dyDescent="0.25">
      <c r="A18" s="26"/>
      <c r="B18" s="465" t="s">
        <v>458</v>
      </c>
      <c r="C18" s="471" t="s">
        <v>149</v>
      </c>
      <c r="D18" s="471" t="s">
        <v>411</v>
      </c>
      <c r="E18" s="471" t="s">
        <v>1075</v>
      </c>
      <c r="F18" s="406" t="s">
        <v>1076</v>
      </c>
      <c r="G18" s="407" t="s">
        <v>1077</v>
      </c>
      <c r="H18" s="407"/>
      <c r="I18" s="469">
        <v>210000</v>
      </c>
      <c r="J18" s="472">
        <f>I18-SUM(K18:W18)</f>
        <v>0</v>
      </c>
      <c r="K18" s="456">
        <v>210000</v>
      </c>
      <c r="L18" s="75"/>
      <c r="M18" s="75"/>
      <c r="N18" s="75"/>
      <c r="O18" s="456"/>
      <c r="P18" s="75"/>
      <c r="Q18" s="75"/>
      <c r="R18" s="75"/>
      <c r="S18" s="75"/>
      <c r="T18" s="75"/>
      <c r="U18" s="75"/>
      <c r="V18" s="75"/>
      <c r="W18" s="75"/>
      <c r="X18" s="75"/>
      <c r="Y18" s="202"/>
    </row>
    <row r="19" spans="1:25" s="71" customFormat="1" ht="50.25" customHeight="1" x14ac:dyDescent="0.25">
      <c r="A19" s="26"/>
      <c r="B19" s="153" t="s">
        <v>465</v>
      </c>
      <c r="C19" s="87" t="s">
        <v>466</v>
      </c>
      <c r="D19" s="87" t="s">
        <v>106</v>
      </c>
      <c r="E19" s="87" t="s">
        <v>467</v>
      </c>
      <c r="F19" s="87"/>
      <c r="G19" s="86"/>
      <c r="H19" s="86"/>
      <c r="I19" s="82">
        <v>30000</v>
      </c>
      <c r="J19" s="90">
        <f t="shared" si="2"/>
        <v>0</v>
      </c>
      <c r="K19" s="75">
        <v>30000</v>
      </c>
      <c r="L19" s="75"/>
      <c r="M19" s="75"/>
      <c r="N19" s="75"/>
      <c r="O19" s="456"/>
      <c r="P19" s="75"/>
      <c r="Q19" s="75"/>
      <c r="R19" s="75"/>
      <c r="S19" s="75"/>
      <c r="T19" s="75"/>
      <c r="U19" s="75"/>
      <c r="V19" s="75"/>
      <c r="W19" s="75"/>
      <c r="X19" s="75"/>
      <c r="Y19" s="202"/>
    </row>
    <row r="20" spans="1:25" s="71" customFormat="1" ht="50.25" customHeight="1" x14ac:dyDescent="0.25">
      <c r="A20" s="26"/>
      <c r="B20" s="153" t="s">
        <v>481</v>
      </c>
      <c r="C20" s="87" t="s">
        <v>482</v>
      </c>
      <c r="D20" s="87" t="s">
        <v>136</v>
      </c>
      <c r="E20" s="87" t="s">
        <v>483</v>
      </c>
      <c r="F20" s="87"/>
      <c r="G20" s="86"/>
      <c r="H20" s="86"/>
      <c r="I20" s="82">
        <v>40000</v>
      </c>
      <c r="J20" s="90">
        <f t="shared" si="2"/>
        <v>0</v>
      </c>
      <c r="K20" s="75">
        <v>40000</v>
      </c>
      <c r="L20" s="75"/>
      <c r="M20" s="75"/>
      <c r="N20" s="75"/>
      <c r="O20" s="456"/>
      <c r="P20" s="75"/>
      <c r="Q20" s="75"/>
      <c r="R20" s="75"/>
      <c r="S20" s="75"/>
      <c r="T20" s="75"/>
      <c r="U20" s="75"/>
      <c r="V20" s="75"/>
      <c r="W20" s="75"/>
      <c r="X20" s="75"/>
      <c r="Y20" s="202"/>
    </row>
    <row r="21" spans="1:25" s="71" customFormat="1" ht="50.25" customHeight="1" x14ac:dyDescent="0.25">
      <c r="A21" s="26"/>
      <c r="B21" s="79" t="s">
        <v>471</v>
      </c>
      <c r="C21" s="87" t="s">
        <v>472</v>
      </c>
      <c r="D21" s="87" t="s">
        <v>473</v>
      </c>
      <c r="E21" s="87" t="s">
        <v>474</v>
      </c>
      <c r="F21" s="87"/>
      <c r="G21" s="86"/>
      <c r="H21" s="86"/>
      <c r="I21" s="82">
        <v>250000</v>
      </c>
      <c r="J21" s="90">
        <f t="shared" si="2"/>
        <v>0</v>
      </c>
      <c r="K21" s="75">
        <v>250000</v>
      </c>
      <c r="L21" s="75"/>
      <c r="M21" s="75"/>
      <c r="N21" s="75"/>
      <c r="O21" s="456"/>
      <c r="P21" s="75"/>
      <c r="Q21" s="75"/>
      <c r="R21" s="75"/>
      <c r="S21" s="75"/>
      <c r="T21" s="75"/>
      <c r="U21" s="75"/>
      <c r="V21" s="75"/>
      <c r="W21" s="75"/>
      <c r="X21" s="75"/>
      <c r="Y21" s="202"/>
    </row>
    <row r="22" spans="1:25" s="71" customFormat="1" ht="50.25" customHeight="1" x14ac:dyDescent="0.25">
      <c r="A22" s="26"/>
      <c r="B22" s="79" t="s">
        <v>442</v>
      </c>
      <c r="C22" s="87" t="s">
        <v>478</v>
      </c>
      <c r="D22" s="87" t="s">
        <v>479</v>
      </c>
      <c r="E22" s="87" t="s">
        <v>480</v>
      </c>
      <c r="F22" s="87"/>
      <c r="G22" s="86"/>
      <c r="H22" s="86"/>
      <c r="I22" s="82">
        <v>173000</v>
      </c>
      <c r="J22" s="90">
        <f t="shared" si="2"/>
        <v>0</v>
      </c>
      <c r="K22" s="75">
        <v>73000</v>
      </c>
      <c r="L22" s="75">
        <v>100000</v>
      </c>
      <c r="M22" s="75"/>
      <c r="N22" s="75"/>
      <c r="O22" s="456"/>
      <c r="P22" s="75"/>
      <c r="Q22" s="75"/>
      <c r="R22" s="75"/>
      <c r="S22" s="75"/>
      <c r="T22" s="75"/>
      <c r="U22" s="75"/>
      <c r="V22" s="75"/>
      <c r="W22" s="75"/>
      <c r="X22" s="75"/>
      <c r="Y22" s="203" t="s">
        <v>581</v>
      </c>
    </row>
    <row r="23" spans="1:25" s="71" customFormat="1" ht="50.25" customHeight="1" x14ac:dyDescent="0.25">
      <c r="A23" s="26"/>
      <c r="B23" s="388" t="s">
        <v>205</v>
      </c>
      <c r="C23" s="87" t="s">
        <v>468</v>
      </c>
      <c r="D23" s="87" t="s">
        <v>385</v>
      </c>
      <c r="E23" s="87" t="s">
        <v>475</v>
      </c>
      <c r="F23" s="87"/>
      <c r="G23" s="86"/>
      <c r="H23" s="86"/>
      <c r="I23" s="82">
        <v>16088</v>
      </c>
      <c r="J23" s="90">
        <f t="shared" si="2"/>
        <v>0</v>
      </c>
      <c r="K23" s="75">
        <v>16088</v>
      </c>
      <c r="L23" s="75"/>
      <c r="M23" s="75"/>
      <c r="N23" s="75"/>
      <c r="O23" s="456"/>
      <c r="P23" s="75"/>
      <c r="Q23" s="75"/>
      <c r="R23" s="75"/>
      <c r="S23" s="75"/>
      <c r="T23" s="75"/>
      <c r="U23" s="75"/>
      <c r="V23" s="75"/>
      <c r="W23" s="75"/>
      <c r="X23" s="75"/>
      <c r="Y23" s="202"/>
    </row>
    <row r="24" spans="1:25" s="71" customFormat="1" ht="31.5" customHeight="1" x14ac:dyDescent="0.25">
      <c r="A24" s="26"/>
      <c r="B24" s="79" t="s">
        <v>582</v>
      </c>
      <c r="C24" s="79" t="s">
        <v>435</v>
      </c>
      <c r="D24" s="79" t="s">
        <v>476</v>
      </c>
      <c r="E24" s="79" t="s">
        <v>477</v>
      </c>
      <c r="F24" s="87"/>
      <c r="G24" s="86"/>
      <c r="H24" s="79"/>
      <c r="I24" s="82">
        <v>60000</v>
      </c>
      <c r="J24" s="90">
        <f t="shared" si="2"/>
        <v>0</v>
      </c>
      <c r="K24" s="75">
        <v>60000</v>
      </c>
      <c r="L24" s="75"/>
      <c r="M24" s="75"/>
      <c r="N24" s="75"/>
      <c r="O24" s="456"/>
      <c r="P24" s="75"/>
      <c r="Q24" s="75"/>
      <c r="R24" s="75"/>
      <c r="S24" s="75"/>
      <c r="T24" s="75"/>
      <c r="U24" s="75"/>
      <c r="V24" s="75"/>
      <c r="W24" s="75"/>
      <c r="X24" s="75"/>
      <c r="Y24" s="202"/>
    </row>
    <row r="25" spans="1:25" s="71" customFormat="1" ht="35.25" customHeight="1" x14ac:dyDescent="0.25">
      <c r="A25" s="26"/>
      <c r="B25" s="79" t="s">
        <v>484</v>
      </c>
      <c r="C25" s="79" t="s">
        <v>470</v>
      </c>
      <c r="D25" s="79" t="s">
        <v>486</v>
      </c>
      <c r="E25" s="79" t="s">
        <v>485</v>
      </c>
      <c r="F25" s="87"/>
      <c r="G25" s="86"/>
      <c r="H25" s="79"/>
      <c r="I25" s="82">
        <v>450000</v>
      </c>
      <c r="J25" s="90">
        <f t="shared" si="2"/>
        <v>0</v>
      </c>
      <c r="K25" s="75"/>
      <c r="L25" s="75">
        <v>450000</v>
      </c>
      <c r="M25" s="75"/>
      <c r="N25" s="75"/>
      <c r="O25" s="456"/>
      <c r="P25" s="75"/>
      <c r="Q25" s="75"/>
      <c r="R25" s="75"/>
      <c r="S25" s="75"/>
      <c r="T25" s="75"/>
      <c r="U25" s="75"/>
      <c r="V25" s="75"/>
      <c r="W25" s="75"/>
      <c r="X25" s="75"/>
      <c r="Y25" s="202"/>
    </row>
    <row r="26" spans="1:25" s="71" customFormat="1" ht="35.25" customHeight="1" x14ac:dyDescent="0.25">
      <c r="A26" s="26"/>
      <c r="B26" s="79" t="s">
        <v>972</v>
      </c>
      <c r="C26" s="391" t="s">
        <v>427</v>
      </c>
      <c r="D26" s="79" t="s">
        <v>976</v>
      </c>
      <c r="E26" s="79" t="s">
        <v>977</v>
      </c>
      <c r="F26" s="391" t="s">
        <v>142</v>
      </c>
      <c r="G26" s="383"/>
      <c r="H26" s="386"/>
      <c r="I26" s="82">
        <v>711953</v>
      </c>
      <c r="J26" s="90">
        <f t="shared" si="2"/>
        <v>0</v>
      </c>
      <c r="K26" s="75"/>
      <c r="L26" s="75">
        <v>711953</v>
      </c>
      <c r="M26" s="75"/>
      <c r="N26" s="75"/>
      <c r="O26" s="456"/>
      <c r="P26" s="75"/>
      <c r="Q26" s="75"/>
      <c r="R26" s="75"/>
      <c r="S26" s="75"/>
      <c r="T26" s="75"/>
      <c r="U26" s="75"/>
      <c r="V26" s="75"/>
      <c r="W26" s="75"/>
      <c r="X26" s="75"/>
      <c r="Y26" s="202"/>
    </row>
    <row r="27" spans="1:25" s="478" customFormat="1" ht="48" customHeight="1" x14ac:dyDescent="0.25">
      <c r="A27" s="461"/>
      <c r="B27" s="465" t="s">
        <v>979</v>
      </c>
      <c r="C27" s="477" t="s">
        <v>980</v>
      </c>
      <c r="D27" s="477" t="s">
        <v>385</v>
      </c>
      <c r="E27" s="471" t="s">
        <v>981</v>
      </c>
      <c r="F27" s="477" t="s">
        <v>193</v>
      </c>
      <c r="G27" s="477" t="s">
        <v>985</v>
      </c>
      <c r="H27" s="477" t="s">
        <v>986</v>
      </c>
      <c r="I27" s="469">
        <v>40000</v>
      </c>
      <c r="J27" s="472">
        <f t="shared" si="2"/>
        <v>0</v>
      </c>
      <c r="K27" s="449"/>
      <c r="L27" s="449"/>
      <c r="M27" s="449"/>
      <c r="N27" s="449"/>
      <c r="O27" s="449">
        <v>40000</v>
      </c>
      <c r="P27" s="456"/>
      <c r="Q27" s="456"/>
      <c r="R27" s="456"/>
      <c r="S27" s="456"/>
      <c r="T27" s="456"/>
      <c r="U27" s="456"/>
      <c r="V27" s="456"/>
      <c r="W27" s="456"/>
      <c r="X27" s="456"/>
      <c r="Y27" s="481"/>
    </row>
    <row r="28" spans="1:25" s="478" customFormat="1" ht="47.25" customHeight="1" x14ac:dyDescent="0.25">
      <c r="A28" s="461"/>
      <c r="B28" s="465" t="s">
        <v>881</v>
      </c>
      <c r="C28" s="477" t="s">
        <v>984</v>
      </c>
      <c r="D28" s="477" t="s">
        <v>385</v>
      </c>
      <c r="E28" s="471" t="s">
        <v>983</v>
      </c>
      <c r="F28" s="477" t="s">
        <v>193</v>
      </c>
      <c r="G28" s="477" t="s">
        <v>985</v>
      </c>
      <c r="H28" s="477" t="s">
        <v>986</v>
      </c>
      <c r="I28" s="469">
        <v>65000</v>
      </c>
      <c r="J28" s="472">
        <f t="shared" si="2"/>
        <v>0</v>
      </c>
      <c r="K28" s="449"/>
      <c r="L28" s="449"/>
      <c r="M28" s="449"/>
      <c r="N28" s="449"/>
      <c r="O28" s="449">
        <v>65000</v>
      </c>
      <c r="P28" s="456"/>
      <c r="Q28" s="456"/>
      <c r="R28" s="456"/>
      <c r="S28" s="456"/>
      <c r="T28" s="456"/>
      <c r="U28" s="456"/>
      <c r="V28" s="456"/>
      <c r="W28" s="456"/>
      <c r="X28" s="456"/>
      <c r="Y28" s="481"/>
    </row>
    <row r="29" spans="1:25" s="478" customFormat="1" ht="51.75" customHeight="1" x14ac:dyDescent="0.25">
      <c r="A29" s="461"/>
      <c r="B29" s="465" t="s">
        <v>882</v>
      </c>
      <c r="C29" s="477" t="s">
        <v>984</v>
      </c>
      <c r="D29" s="477" t="s">
        <v>881</v>
      </c>
      <c r="E29" s="471" t="s">
        <v>982</v>
      </c>
      <c r="F29" s="477" t="s">
        <v>193</v>
      </c>
      <c r="G29" s="477" t="s">
        <v>985</v>
      </c>
      <c r="H29" s="477" t="s">
        <v>986</v>
      </c>
      <c r="I29" s="469">
        <v>70500</v>
      </c>
      <c r="J29" s="472">
        <f t="shared" si="2"/>
        <v>0</v>
      </c>
      <c r="K29" s="449"/>
      <c r="L29" s="449"/>
      <c r="M29" s="449"/>
      <c r="N29" s="449"/>
      <c r="O29" s="449">
        <v>70500</v>
      </c>
      <c r="P29" s="456"/>
      <c r="Q29" s="456"/>
      <c r="R29" s="456"/>
      <c r="S29" s="456"/>
      <c r="T29" s="456"/>
      <c r="U29" s="456"/>
      <c r="V29" s="456"/>
      <c r="W29" s="456"/>
      <c r="X29" s="456"/>
      <c r="Y29" s="481"/>
    </row>
    <row r="30" spans="1:25" ht="18" customHeight="1" x14ac:dyDescent="0.25">
      <c r="A30" s="23"/>
      <c r="B30" s="79"/>
      <c r="C30" s="79"/>
      <c r="D30" s="79"/>
      <c r="E30" s="79"/>
      <c r="F30" s="79"/>
      <c r="G30" s="79"/>
      <c r="I30" s="83"/>
      <c r="J30" s="91"/>
      <c r="K30" s="73"/>
      <c r="L30" s="73"/>
      <c r="M30" s="73"/>
      <c r="N30" s="73"/>
      <c r="O30" s="456"/>
      <c r="P30" s="80"/>
      <c r="Q30" s="80"/>
      <c r="R30" s="73"/>
      <c r="S30" s="73"/>
      <c r="T30" s="73"/>
      <c r="U30" s="73"/>
      <c r="V30" s="73"/>
      <c r="W30" s="73"/>
      <c r="X30" s="73"/>
      <c r="Y30" s="195"/>
    </row>
    <row r="31" spans="1:25" ht="18" customHeight="1" x14ac:dyDescent="0.3">
      <c r="A31" s="23"/>
      <c r="B31" s="115" t="s">
        <v>47</v>
      </c>
      <c r="C31" s="101"/>
      <c r="D31" s="101"/>
      <c r="E31" s="101"/>
      <c r="F31" s="101"/>
      <c r="G31" s="101"/>
      <c r="H31" s="101"/>
      <c r="I31" s="99">
        <f>SUM(I32:I33)</f>
        <v>900000</v>
      </c>
      <c r="J31" s="473"/>
      <c r="K31" s="107"/>
      <c r="L31" s="107"/>
      <c r="M31" s="107"/>
      <c r="N31" s="107"/>
      <c r="O31" s="475"/>
      <c r="P31" s="105"/>
      <c r="Q31" s="105"/>
      <c r="R31" s="107"/>
      <c r="S31" s="107"/>
      <c r="T31" s="107"/>
      <c r="U31" s="107"/>
      <c r="V31" s="107"/>
      <c r="W31" s="107"/>
      <c r="X31" s="107"/>
      <c r="Y31" s="201"/>
    </row>
    <row r="32" spans="1:25" s="71" customFormat="1" ht="45" x14ac:dyDescent="0.25">
      <c r="A32" s="23"/>
      <c r="B32" s="79" t="s">
        <v>379</v>
      </c>
      <c r="C32" s="79" t="s">
        <v>380</v>
      </c>
      <c r="D32" s="79" t="s">
        <v>381</v>
      </c>
      <c r="E32" s="79" t="s">
        <v>382</v>
      </c>
      <c r="F32" s="79" t="s">
        <v>987</v>
      </c>
      <c r="G32" s="392" t="s">
        <v>988</v>
      </c>
      <c r="H32" s="38"/>
      <c r="I32" s="82">
        <v>600000</v>
      </c>
      <c r="J32" s="90">
        <f>I32-SUM(K32:U32)</f>
        <v>0</v>
      </c>
      <c r="K32" s="73">
        <v>600000</v>
      </c>
      <c r="L32" s="73"/>
      <c r="M32" s="73"/>
      <c r="N32" s="73"/>
      <c r="O32" s="456"/>
      <c r="P32" s="75"/>
      <c r="Q32" s="75"/>
      <c r="R32" s="73"/>
      <c r="S32" s="73"/>
      <c r="T32" s="73"/>
      <c r="U32" s="73"/>
      <c r="V32" s="73"/>
      <c r="W32" s="73"/>
      <c r="X32" s="73"/>
      <c r="Y32" s="195"/>
    </row>
    <row r="33" spans="1:25" s="71" customFormat="1" x14ac:dyDescent="0.25">
      <c r="A33" s="23"/>
      <c r="B33" s="79" t="s">
        <v>113</v>
      </c>
      <c r="C33" s="38"/>
      <c r="D33" s="38"/>
      <c r="E33" s="38"/>
      <c r="F33" s="38"/>
      <c r="G33" s="38"/>
      <c r="H33" s="38"/>
      <c r="I33" s="82">
        <v>300000</v>
      </c>
      <c r="J33" s="90">
        <f>I33-SUM(K33:U33)</f>
        <v>0</v>
      </c>
      <c r="K33" s="73">
        <v>300000</v>
      </c>
      <c r="L33" s="73"/>
      <c r="M33" s="73"/>
      <c r="N33" s="73"/>
      <c r="O33" s="456"/>
      <c r="P33" s="75"/>
      <c r="Q33" s="75"/>
      <c r="R33" s="73"/>
      <c r="S33" s="73"/>
      <c r="T33" s="73"/>
      <c r="U33" s="73"/>
      <c r="V33" s="73"/>
      <c r="W33" s="73"/>
      <c r="X33" s="73"/>
      <c r="Y33" s="195"/>
    </row>
    <row r="34" spans="1:25" s="12" customFormat="1" ht="18.75" x14ac:dyDescent="0.3">
      <c r="A34" s="27"/>
      <c r="B34" s="115" t="s">
        <v>48</v>
      </c>
      <c r="C34" s="101"/>
      <c r="D34" s="101"/>
      <c r="E34" s="101"/>
      <c r="F34" s="101"/>
      <c r="G34" s="101"/>
      <c r="H34" s="101"/>
      <c r="I34" s="99">
        <f>SUM(I35:I58)</f>
        <v>900000</v>
      </c>
      <c r="J34" s="92"/>
      <c r="K34" s="76"/>
      <c r="L34" s="76"/>
      <c r="M34" s="76"/>
      <c r="N34" s="76"/>
      <c r="O34" s="457"/>
      <c r="P34" s="11"/>
      <c r="Q34" s="11"/>
      <c r="R34" s="76"/>
      <c r="S34" s="76"/>
      <c r="T34" s="76"/>
      <c r="U34" s="76"/>
      <c r="V34" s="76"/>
      <c r="W34" s="76"/>
      <c r="X34" s="76"/>
      <c r="Y34" s="204"/>
    </row>
    <row r="35" spans="1:25" s="71" customFormat="1" x14ac:dyDescent="0.25">
      <c r="A35" s="23"/>
      <c r="B35" s="414" t="s">
        <v>996</v>
      </c>
      <c r="C35" s="420" t="s">
        <v>258</v>
      </c>
      <c r="D35" s="413" t="s">
        <v>1011</v>
      </c>
      <c r="E35" s="418" t="s">
        <v>267</v>
      </c>
      <c r="F35" s="79" t="s">
        <v>276</v>
      </c>
      <c r="G35" s="79" t="s">
        <v>278</v>
      </c>
      <c r="H35" s="79" t="s">
        <v>277</v>
      </c>
      <c r="I35" s="421">
        <v>96000</v>
      </c>
      <c r="J35" s="90">
        <f>I35-SUM(K35:U35)</f>
        <v>0</v>
      </c>
      <c r="K35" s="421">
        <v>96000</v>
      </c>
      <c r="L35" s="73"/>
      <c r="M35" s="73"/>
      <c r="N35" s="73"/>
      <c r="O35" s="456"/>
      <c r="P35" s="75"/>
      <c r="Q35" s="75"/>
      <c r="R35" s="73"/>
      <c r="S35" s="73"/>
      <c r="T35" s="73"/>
      <c r="U35" s="73"/>
      <c r="V35" s="73"/>
      <c r="W35" s="73"/>
      <c r="X35" s="73"/>
      <c r="Y35" s="195"/>
    </row>
    <row r="36" spans="1:25" s="71" customFormat="1" x14ac:dyDescent="0.25">
      <c r="A36" s="23"/>
      <c r="B36" s="414" t="s">
        <v>997</v>
      </c>
      <c r="C36" s="420" t="s">
        <v>1012</v>
      </c>
      <c r="D36" s="413" t="s">
        <v>246</v>
      </c>
      <c r="E36" s="418" t="s">
        <v>1022</v>
      </c>
      <c r="F36" s="79" t="s">
        <v>276</v>
      </c>
      <c r="G36" s="79" t="s">
        <v>278</v>
      </c>
      <c r="H36" s="79" t="s">
        <v>277</v>
      </c>
      <c r="I36" s="421">
        <v>33000</v>
      </c>
      <c r="J36" s="90">
        <f>I36-SUM(K36:U36)</f>
        <v>0</v>
      </c>
      <c r="K36" s="421">
        <v>33000</v>
      </c>
      <c r="L36" s="73"/>
      <c r="M36" s="73"/>
      <c r="N36" s="73"/>
      <c r="O36" s="456"/>
      <c r="P36" s="75"/>
      <c r="Q36" s="75"/>
      <c r="R36" s="73"/>
      <c r="S36" s="73"/>
      <c r="T36" s="73"/>
      <c r="U36" s="73"/>
      <c r="V36" s="73"/>
      <c r="W36" s="73"/>
      <c r="X36" s="73"/>
      <c r="Y36" s="195"/>
    </row>
    <row r="37" spans="1:25" s="71" customFormat="1" x14ac:dyDescent="0.25">
      <c r="A37" s="23"/>
      <c r="B37" s="125" t="s">
        <v>1040</v>
      </c>
      <c r="C37" s="423" t="s">
        <v>921</v>
      </c>
      <c r="D37" s="423" t="s">
        <v>241</v>
      </c>
      <c r="E37" s="426" t="s">
        <v>272</v>
      </c>
      <c r="F37" s="79" t="s">
        <v>276</v>
      </c>
      <c r="G37" s="79" t="s">
        <v>278</v>
      </c>
      <c r="H37" s="79" t="s">
        <v>277</v>
      </c>
      <c r="I37" s="428">
        <v>42000</v>
      </c>
      <c r="J37" s="90">
        <f>I37-SUM(K37:R37)</f>
        <v>0</v>
      </c>
      <c r="K37" s="428">
        <v>42000</v>
      </c>
      <c r="L37" s="73"/>
      <c r="M37" s="73"/>
      <c r="N37" s="73"/>
      <c r="O37" s="456"/>
      <c r="P37" s="73"/>
      <c r="Q37" s="73"/>
      <c r="R37" s="73"/>
      <c r="S37" s="73"/>
      <c r="T37" s="73"/>
      <c r="U37" s="73"/>
      <c r="V37" s="73"/>
    </row>
    <row r="38" spans="1:25" s="71" customFormat="1" x14ac:dyDescent="0.25">
      <c r="A38" s="23"/>
      <c r="B38" s="125" t="s">
        <v>1040</v>
      </c>
      <c r="C38" s="423" t="s">
        <v>1019</v>
      </c>
      <c r="D38" s="423" t="s">
        <v>1052</v>
      </c>
      <c r="E38" s="426" t="s">
        <v>270</v>
      </c>
      <c r="F38" s="79" t="s">
        <v>276</v>
      </c>
      <c r="G38" s="79" t="s">
        <v>278</v>
      </c>
      <c r="H38" s="79" t="s">
        <v>277</v>
      </c>
      <c r="I38" s="428">
        <v>36000</v>
      </c>
      <c r="J38" s="90">
        <f>I38-SUM(K38:R38)</f>
        <v>0</v>
      </c>
      <c r="K38" s="428">
        <v>36000</v>
      </c>
      <c r="L38" s="73"/>
      <c r="M38" s="73"/>
      <c r="N38" s="73"/>
      <c r="O38" s="456"/>
      <c r="P38" s="73"/>
      <c r="Q38" s="73"/>
      <c r="R38" s="73"/>
      <c r="S38" s="73"/>
      <c r="T38" s="73"/>
      <c r="U38" s="73"/>
      <c r="V38" s="73"/>
    </row>
    <row r="39" spans="1:25" s="71" customFormat="1" x14ac:dyDescent="0.25">
      <c r="A39" s="23"/>
      <c r="B39" s="414" t="s">
        <v>999</v>
      </c>
      <c r="C39" s="420" t="s">
        <v>1013</v>
      </c>
      <c r="D39" s="413" t="s">
        <v>995</v>
      </c>
      <c r="E39" s="418" t="s">
        <v>933</v>
      </c>
      <c r="F39" s="79" t="s">
        <v>276</v>
      </c>
      <c r="G39" s="79" t="s">
        <v>278</v>
      </c>
      <c r="H39" s="79" t="s">
        <v>277</v>
      </c>
      <c r="I39" s="421">
        <v>57000</v>
      </c>
      <c r="J39" s="90">
        <f t="shared" ref="J39:J57" si="3">I39-SUM(K39:U39)</f>
        <v>0</v>
      </c>
      <c r="K39" s="421">
        <v>57000</v>
      </c>
      <c r="L39" s="73"/>
      <c r="M39" s="73"/>
      <c r="N39" s="73"/>
      <c r="O39" s="456"/>
      <c r="P39" s="75"/>
      <c r="Q39" s="75"/>
      <c r="R39" s="73"/>
      <c r="S39" s="73"/>
      <c r="T39" s="73"/>
      <c r="U39" s="73"/>
      <c r="V39" s="73"/>
      <c r="W39" s="73"/>
      <c r="X39" s="73"/>
      <c r="Y39" s="195"/>
    </row>
    <row r="40" spans="1:25" s="71" customFormat="1" x14ac:dyDescent="0.25">
      <c r="A40" s="23"/>
      <c r="B40" s="414" t="s">
        <v>1000</v>
      </c>
      <c r="C40" s="420" t="s">
        <v>243</v>
      </c>
      <c r="D40" s="413" t="s">
        <v>243</v>
      </c>
      <c r="E40" s="418" t="s">
        <v>268</v>
      </c>
      <c r="F40" s="79" t="s">
        <v>276</v>
      </c>
      <c r="G40" s="79" t="s">
        <v>278</v>
      </c>
      <c r="H40" s="79" t="s">
        <v>277</v>
      </c>
      <c r="I40" s="421">
        <v>18000</v>
      </c>
      <c r="J40" s="90">
        <f t="shared" si="3"/>
        <v>0</v>
      </c>
      <c r="K40" s="421">
        <v>18000</v>
      </c>
      <c r="L40" s="73"/>
      <c r="M40" s="73"/>
      <c r="N40" s="73"/>
      <c r="O40" s="456"/>
      <c r="P40" s="75"/>
      <c r="Q40" s="75"/>
      <c r="R40" s="73"/>
      <c r="S40" s="73"/>
      <c r="T40" s="73"/>
      <c r="U40" s="73"/>
      <c r="V40" s="73"/>
      <c r="W40" s="73"/>
      <c r="X40" s="73"/>
      <c r="Y40" s="195"/>
    </row>
    <row r="41" spans="1:25" s="71" customFormat="1" x14ac:dyDescent="0.25">
      <c r="A41" s="23"/>
      <c r="B41" s="414" t="s">
        <v>1001</v>
      </c>
      <c r="C41" s="420" t="s">
        <v>916</v>
      </c>
      <c r="D41" s="413" t="s">
        <v>919</v>
      </c>
      <c r="E41" s="419" t="s">
        <v>1023</v>
      </c>
      <c r="F41" s="79" t="s">
        <v>276</v>
      </c>
      <c r="G41" s="79" t="s">
        <v>278</v>
      </c>
      <c r="H41" s="79" t="s">
        <v>277</v>
      </c>
      <c r="I41" s="421">
        <v>54000</v>
      </c>
      <c r="J41" s="90">
        <f t="shared" si="3"/>
        <v>0</v>
      </c>
      <c r="K41" s="421">
        <v>54000</v>
      </c>
      <c r="L41" s="73"/>
      <c r="M41" s="73"/>
      <c r="N41" s="73"/>
      <c r="O41" s="456"/>
      <c r="P41" s="75"/>
      <c r="Q41" s="75"/>
      <c r="R41" s="73"/>
      <c r="S41" s="73"/>
      <c r="T41" s="73"/>
      <c r="U41" s="73"/>
      <c r="V41" s="73"/>
      <c r="W41" s="73"/>
      <c r="X41" s="73"/>
      <c r="Y41" s="195"/>
    </row>
    <row r="42" spans="1:25" s="71" customFormat="1" x14ac:dyDescent="0.25">
      <c r="A42" s="23"/>
      <c r="B42" s="414" t="s">
        <v>1002</v>
      </c>
      <c r="C42" s="420" t="s">
        <v>253</v>
      </c>
      <c r="D42" s="413" t="s">
        <v>234</v>
      </c>
      <c r="E42" s="419" t="s">
        <v>929</v>
      </c>
      <c r="F42" s="79" t="s">
        <v>276</v>
      </c>
      <c r="G42" s="79" t="s">
        <v>278</v>
      </c>
      <c r="H42" s="79" t="s">
        <v>277</v>
      </c>
      <c r="I42" s="421">
        <v>48000</v>
      </c>
      <c r="J42" s="90">
        <f t="shared" si="3"/>
        <v>0</v>
      </c>
      <c r="K42" s="421">
        <v>48000</v>
      </c>
      <c r="L42" s="73"/>
      <c r="M42" s="73"/>
      <c r="N42" s="73"/>
      <c r="O42" s="456"/>
      <c r="P42" s="75"/>
      <c r="Q42" s="75"/>
      <c r="R42" s="73"/>
      <c r="S42" s="73"/>
      <c r="T42" s="73"/>
      <c r="U42" s="73"/>
      <c r="V42" s="73"/>
      <c r="W42" s="73"/>
      <c r="X42" s="73"/>
      <c r="Y42" s="195"/>
    </row>
    <row r="43" spans="1:25" s="71" customFormat="1" x14ac:dyDescent="0.25">
      <c r="A43" s="23"/>
      <c r="B43" s="414" t="s">
        <v>1002</v>
      </c>
      <c r="C43" s="420" t="s">
        <v>924</v>
      </c>
      <c r="D43" s="413" t="s">
        <v>924</v>
      </c>
      <c r="E43" s="419" t="s">
        <v>54</v>
      </c>
      <c r="F43" s="79" t="s">
        <v>276</v>
      </c>
      <c r="G43" s="79" t="s">
        <v>278</v>
      </c>
      <c r="H43" s="79" t="s">
        <v>277</v>
      </c>
      <c r="I43" s="421">
        <v>24000</v>
      </c>
      <c r="J43" s="90">
        <f t="shared" si="3"/>
        <v>0</v>
      </c>
      <c r="K43" s="421">
        <v>24000</v>
      </c>
      <c r="L43" s="73"/>
      <c r="M43" s="73"/>
      <c r="N43" s="73"/>
      <c r="O43" s="456"/>
      <c r="P43" s="75"/>
      <c r="Q43" s="75"/>
      <c r="R43" s="73"/>
      <c r="S43" s="73"/>
      <c r="T43" s="73"/>
      <c r="U43" s="73"/>
      <c r="V43" s="73"/>
      <c r="W43" s="73"/>
      <c r="X43" s="73"/>
      <c r="Y43" s="195"/>
    </row>
    <row r="44" spans="1:25" s="71" customFormat="1" x14ac:dyDescent="0.25">
      <c r="A44" s="23"/>
      <c r="B44" s="414" t="s">
        <v>1003</v>
      </c>
      <c r="C44" s="420" t="s">
        <v>226</v>
      </c>
      <c r="D44" s="413" t="s">
        <v>916</v>
      </c>
      <c r="E44" s="418" t="s">
        <v>270</v>
      </c>
      <c r="F44" s="79" t="s">
        <v>276</v>
      </c>
      <c r="G44" s="79" t="s">
        <v>278</v>
      </c>
      <c r="H44" s="79" t="s">
        <v>277</v>
      </c>
      <c r="I44" s="421">
        <v>36000</v>
      </c>
      <c r="J44" s="90">
        <f t="shared" si="3"/>
        <v>0</v>
      </c>
      <c r="K44" s="421">
        <v>36000</v>
      </c>
      <c r="L44" s="73"/>
      <c r="M44" s="73"/>
      <c r="N44" s="73"/>
      <c r="O44" s="456"/>
      <c r="P44" s="75"/>
      <c r="Q44" s="75"/>
      <c r="R44" s="73"/>
      <c r="S44" s="73"/>
      <c r="T44" s="73"/>
      <c r="U44" s="73"/>
      <c r="V44" s="73"/>
      <c r="W44" s="73"/>
      <c r="X44" s="73"/>
      <c r="Y44" s="195"/>
    </row>
    <row r="45" spans="1:25" s="71" customFormat="1" x14ac:dyDescent="0.25">
      <c r="A45" s="23"/>
      <c r="B45" s="414" t="s">
        <v>1003</v>
      </c>
      <c r="C45" s="420" t="s">
        <v>1014</v>
      </c>
      <c r="D45" s="413" t="s">
        <v>1014</v>
      </c>
      <c r="E45" s="418" t="s">
        <v>1024</v>
      </c>
      <c r="F45" s="79" t="s">
        <v>276</v>
      </c>
      <c r="G45" s="79" t="s">
        <v>278</v>
      </c>
      <c r="H45" s="79" t="s">
        <v>277</v>
      </c>
      <c r="I45" s="421">
        <v>4800</v>
      </c>
      <c r="J45" s="90">
        <f t="shared" si="3"/>
        <v>0</v>
      </c>
      <c r="K45" s="421">
        <v>4800</v>
      </c>
      <c r="L45" s="73"/>
      <c r="M45" s="73"/>
      <c r="N45" s="73"/>
      <c r="O45" s="456"/>
      <c r="P45" s="75"/>
      <c r="Q45" s="75"/>
      <c r="R45" s="73"/>
      <c r="S45" s="73"/>
      <c r="T45" s="73"/>
      <c r="U45" s="73"/>
      <c r="V45" s="73"/>
      <c r="W45" s="73"/>
      <c r="X45" s="73"/>
      <c r="Y45" s="195"/>
    </row>
    <row r="46" spans="1:25" s="71" customFormat="1" x14ac:dyDescent="0.25">
      <c r="A46" s="23"/>
      <c r="B46" s="414" t="s">
        <v>1004</v>
      </c>
      <c r="C46" s="420" t="s">
        <v>226</v>
      </c>
      <c r="D46" s="413" t="s">
        <v>250</v>
      </c>
      <c r="E46" s="418" t="s">
        <v>271</v>
      </c>
      <c r="F46" s="79" t="s">
        <v>276</v>
      </c>
      <c r="G46" s="79" t="s">
        <v>278</v>
      </c>
      <c r="H46" s="79" t="s">
        <v>277</v>
      </c>
      <c r="I46" s="421">
        <v>72000</v>
      </c>
      <c r="J46" s="90">
        <f t="shared" si="3"/>
        <v>0</v>
      </c>
      <c r="K46" s="421">
        <v>72000</v>
      </c>
      <c r="L46" s="73"/>
      <c r="M46" s="73"/>
      <c r="N46" s="73"/>
      <c r="O46" s="456"/>
      <c r="P46" s="75"/>
      <c r="Q46" s="75"/>
      <c r="R46" s="73"/>
      <c r="S46" s="73"/>
      <c r="T46" s="73"/>
      <c r="U46" s="73"/>
      <c r="V46" s="73"/>
      <c r="W46" s="73"/>
      <c r="X46" s="73"/>
      <c r="Y46" s="195"/>
    </row>
    <row r="47" spans="1:25" s="71" customFormat="1" x14ac:dyDescent="0.25">
      <c r="A47" s="23"/>
      <c r="B47" s="414" t="s">
        <v>1004</v>
      </c>
      <c r="C47" s="420" t="s">
        <v>253</v>
      </c>
      <c r="D47" s="413" t="s">
        <v>234</v>
      </c>
      <c r="E47" s="418" t="s">
        <v>929</v>
      </c>
      <c r="F47" s="79" t="s">
        <v>276</v>
      </c>
      <c r="G47" s="79" t="s">
        <v>278</v>
      </c>
      <c r="H47" s="79" t="s">
        <v>277</v>
      </c>
      <c r="I47" s="421">
        <v>48000</v>
      </c>
      <c r="J47" s="90">
        <f t="shared" si="3"/>
        <v>0</v>
      </c>
      <c r="K47" s="421">
        <v>48000</v>
      </c>
      <c r="L47" s="73"/>
      <c r="M47" s="73"/>
      <c r="N47" s="73"/>
      <c r="O47" s="456"/>
      <c r="P47" s="75"/>
      <c r="Q47" s="75"/>
      <c r="R47" s="73"/>
      <c r="S47" s="73"/>
      <c r="T47" s="73"/>
      <c r="U47" s="73"/>
      <c r="V47" s="73"/>
      <c r="W47" s="73"/>
      <c r="X47" s="73"/>
      <c r="Y47" s="195"/>
    </row>
    <row r="48" spans="1:25" s="71" customFormat="1" x14ac:dyDescent="0.25">
      <c r="A48" s="23"/>
      <c r="B48" s="414" t="s">
        <v>1005</v>
      </c>
      <c r="C48" s="420" t="s">
        <v>249</v>
      </c>
      <c r="D48" s="413" t="s">
        <v>1015</v>
      </c>
      <c r="E48" s="418" t="s">
        <v>54</v>
      </c>
      <c r="F48" s="79" t="s">
        <v>276</v>
      </c>
      <c r="G48" s="79" t="s">
        <v>278</v>
      </c>
      <c r="H48" s="79" t="s">
        <v>277</v>
      </c>
      <c r="I48" s="421">
        <v>24000</v>
      </c>
      <c r="J48" s="90">
        <f t="shared" si="3"/>
        <v>0</v>
      </c>
      <c r="K48" s="421">
        <v>24000</v>
      </c>
      <c r="L48" s="73"/>
      <c r="M48" s="73"/>
      <c r="N48" s="73"/>
      <c r="O48" s="456"/>
      <c r="P48" s="75"/>
      <c r="Q48" s="75"/>
      <c r="R48" s="73"/>
      <c r="S48" s="73"/>
      <c r="T48" s="73"/>
      <c r="U48" s="73"/>
      <c r="V48" s="73"/>
      <c r="W48" s="73"/>
      <c r="X48" s="73"/>
      <c r="Y48" s="195"/>
    </row>
    <row r="49" spans="1:25" s="71" customFormat="1" x14ac:dyDescent="0.25">
      <c r="A49" s="23"/>
      <c r="B49" s="414" t="s">
        <v>1005</v>
      </c>
      <c r="C49" s="420" t="s">
        <v>256</v>
      </c>
      <c r="D49" s="413" t="s">
        <v>256</v>
      </c>
      <c r="E49" s="418" t="s">
        <v>273</v>
      </c>
      <c r="F49" s="79" t="s">
        <v>276</v>
      </c>
      <c r="G49" s="79" t="s">
        <v>278</v>
      </c>
      <c r="H49" s="79" t="s">
        <v>277</v>
      </c>
      <c r="I49" s="421">
        <v>15000</v>
      </c>
      <c r="J49" s="90">
        <f t="shared" si="3"/>
        <v>0</v>
      </c>
      <c r="K49" s="421">
        <v>15000</v>
      </c>
      <c r="L49" s="73"/>
      <c r="M49" s="73"/>
      <c r="N49" s="73"/>
      <c r="O49" s="456"/>
      <c r="P49" s="75"/>
      <c r="Q49" s="75"/>
      <c r="R49" s="73"/>
      <c r="S49" s="73"/>
      <c r="T49" s="73"/>
      <c r="U49" s="73"/>
      <c r="V49" s="73"/>
      <c r="W49" s="73"/>
      <c r="X49" s="73"/>
      <c r="Y49" s="195"/>
    </row>
    <row r="50" spans="1:25" s="71" customFormat="1" x14ac:dyDescent="0.25">
      <c r="A50" s="23"/>
      <c r="B50" s="414" t="s">
        <v>1006</v>
      </c>
      <c r="C50" s="420" t="s">
        <v>248</v>
      </c>
      <c r="D50" s="413" t="s">
        <v>1016</v>
      </c>
      <c r="E50" s="418" t="s">
        <v>929</v>
      </c>
      <c r="F50" s="79" t="s">
        <v>276</v>
      </c>
      <c r="G50" s="79" t="s">
        <v>278</v>
      </c>
      <c r="H50" s="79" t="s">
        <v>277</v>
      </c>
      <c r="I50" s="421">
        <v>48000</v>
      </c>
      <c r="J50" s="90">
        <f t="shared" si="3"/>
        <v>0</v>
      </c>
      <c r="K50" s="421">
        <v>48000</v>
      </c>
      <c r="L50" s="73"/>
      <c r="M50" s="73"/>
      <c r="N50" s="73"/>
      <c r="O50" s="456"/>
      <c r="P50" s="75"/>
      <c r="Q50" s="75"/>
      <c r="R50" s="73"/>
      <c r="S50" s="73"/>
      <c r="T50" s="73"/>
      <c r="U50" s="73"/>
      <c r="V50" s="73"/>
      <c r="W50" s="73"/>
      <c r="X50" s="73"/>
      <c r="Y50" s="195"/>
    </row>
    <row r="51" spans="1:25" s="71" customFormat="1" x14ac:dyDescent="0.25">
      <c r="A51" s="23"/>
      <c r="B51" s="414" t="s">
        <v>1006</v>
      </c>
      <c r="C51" s="420" t="s">
        <v>1017</v>
      </c>
      <c r="D51" s="413" t="s">
        <v>226</v>
      </c>
      <c r="E51" s="418" t="s">
        <v>929</v>
      </c>
      <c r="F51" s="79" t="s">
        <v>276</v>
      </c>
      <c r="G51" s="79" t="s">
        <v>278</v>
      </c>
      <c r="H51" s="79" t="s">
        <v>277</v>
      </c>
      <c r="I51" s="421">
        <v>48000</v>
      </c>
      <c r="J51" s="90">
        <f t="shared" si="3"/>
        <v>0</v>
      </c>
      <c r="K51" s="421">
        <v>48000</v>
      </c>
      <c r="L51" s="73"/>
      <c r="M51" s="73"/>
      <c r="N51" s="73"/>
      <c r="O51" s="456"/>
      <c r="P51" s="75"/>
      <c r="Q51" s="75"/>
      <c r="R51" s="73"/>
      <c r="S51" s="73"/>
      <c r="T51" s="73"/>
      <c r="U51" s="73"/>
      <c r="V51" s="73"/>
      <c r="W51" s="73"/>
      <c r="X51" s="73"/>
      <c r="Y51" s="195"/>
    </row>
    <row r="52" spans="1:25" s="71" customFormat="1" x14ac:dyDescent="0.25">
      <c r="A52" s="23"/>
      <c r="B52" s="414" t="s">
        <v>1006</v>
      </c>
      <c r="C52" s="420" t="s">
        <v>1009</v>
      </c>
      <c r="D52" s="413" t="s">
        <v>1012</v>
      </c>
      <c r="E52" s="418" t="s">
        <v>1024</v>
      </c>
      <c r="F52" s="79" t="s">
        <v>276</v>
      </c>
      <c r="G52" s="79" t="s">
        <v>278</v>
      </c>
      <c r="H52" s="79" t="s">
        <v>277</v>
      </c>
      <c r="I52" s="421">
        <v>4800</v>
      </c>
      <c r="J52" s="90">
        <f t="shared" si="3"/>
        <v>0</v>
      </c>
      <c r="K52" s="421">
        <v>4800</v>
      </c>
      <c r="L52" s="73"/>
      <c r="M52" s="73"/>
      <c r="N52" s="73"/>
      <c r="O52" s="456"/>
      <c r="P52" s="75"/>
      <c r="Q52" s="75"/>
      <c r="R52" s="73"/>
      <c r="S52" s="73"/>
      <c r="T52" s="73"/>
      <c r="U52" s="73"/>
      <c r="V52" s="73"/>
      <c r="W52" s="73"/>
      <c r="X52" s="73"/>
      <c r="Y52" s="195"/>
    </row>
    <row r="53" spans="1:25" s="71" customFormat="1" x14ac:dyDescent="0.25">
      <c r="A53" s="23"/>
      <c r="B53" s="414" t="s">
        <v>1007</v>
      </c>
      <c r="C53" s="420" t="s">
        <v>920</v>
      </c>
      <c r="D53" s="413" t="s">
        <v>1016</v>
      </c>
      <c r="E53" s="418" t="s">
        <v>275</v>
      </c>
      <c r="F53" s="79" t="s">
        <v>276</v>
      </c>
      <c r="G53" s="79" t="s">
        <v>278</v>
      </c>
      <c r="H53" s="79" t="s">
        <v>277</v>
      </c>
      <c r="I53" s="421">
        <v>45000</v>
      </c>
      <c r="J53" s="90">
        <f t="shared" si="3"/>
        <v>0</v>
      </c>
      <c r="K53" s="421">
        <v>45000</v>
      </c>
      <c r="L53" s="73"/>
      <c r="M53" s="73"/>
      <c r="N53" s="73"/>
      <c r="O53" s="456"/>
      <c r="P53" s="75"/>
      <c r="Q53" s="75"/>
      <c r="R53" s="73"/>
      <c r="S53" s="73"/>
      <c r="T53" s="73"/>
      <c r="U53" s="73"/>
      <c r="V53" s="73"/>
      <c r="W53" s="73"/>
      <c r="X53" s="73"/>
      <c r="Y53" s="195"/>
    </row>
    <row r="54" spans="1:25" s="71" customFormat="1" x14ac:dyDescent="0.25">
      <c r="A54" s="23"/>
      <c r="B54" s="414" t="s">
        <v>1007</v>
      </c>
      <c r="C54" s="420" t="s">
        <v>921</v>
      </c>
      <c r="D54" s="413" t="s">
        <v>1016</v>
      </c>
      <c r="E54" s="418" t="s">
        <v>929</v>
      </c>
      <c r="F54" s="79" t="s">
        <v>276</v>
      </c>
      <c r="G54" s="79" t="s">
        <v>278</v>
      </c>
      <c r="H54" s="79" t="s">
        <v>277</v>
      </c>
      <c r="I54" s="421">
        <v>48000</v>
      </c>
      <c r="J54" s="90">
        <f t="shared" si="3"/>
        <v>0</v>
      </c>
      <c r="K54" s="421">
        <v>48000</v>
      </c>
      <c r="L54" s="73"/>
      <c r="M54" s="73"/>
      <c r="N54" s="73"/>
      <c r="O54" s="456"/>
      <c r="P54" s="75"/>
      <c r="Q54" s="75"/>
      <c r="R54" s="73"/>
      <c r="S54" s="73"/>
      <c r="T54" s="73"/>
      <c r="U54" s="73"/>
      <c r="V54" s="73"/>
      <c r="W54" s="73"/>
      <c r="X54" s="73"/>
      <c r="Y54" s="195"/>
    </row>
    <row r="55" spans="1:25" s="71" customFormat="1" x14ac:dyDescent="0.25">
      <c r="A55" s="23"/>
      <c r="B55" s="414" t="s">
        <v>1007</v>
      </c>
      <c r="C55" s="420" t="s">
        <v>1018</v>
      </c>
      <c r="D55" s="413" t="s">
        <v>1019</v>
      </c>
      <c r="E55" s="418" t="s">
        <v>103</v>
      </c>
      <c r="F55" s="79" t="s">
        <v>276</v>
      </c>
      <c r="G55" s="79" t="s">
        <v>278</v>
      </c>
      <c r="H55" s="79" t="s">
        <v>277</v>
      </c>
      <c r="I55" s="421">
        <v>60000</v>
      </c>
      <c r="J55" s="90">
        <f t="shared" si="3"/>
        <v>0</v>
      </c>
      <c r="K55" s="421">
        <v>60000</v>
      </c>
      <c r="L55" s="73"/>
      <c r="M55" s="73"/>
      <c r="N55" s="73"/>
      <c r="O55" s="456"/>
      <c r="P55" s="75"/>
      <c r="Q55" s="75"/>
      <c r="R55" s="73"/>
      <c r="S55" s="73"/>
      <c r="T55" s="73"/>
      <c r="U55" s="73"/>
      <c r="V55" s="73"/>
      <c r="W55" s="73"/>
      <c r="X55" s="73"/>
      <c r="Y55" s="195"/>
    </row>
    <row r="56" spans="1:25" s="71" customFormat="1" x14ac:dyDescent="0.25">
      <c r="A56" s="23"/>
      <c r="B56" s="414" t="s">
        <v>1007</v>
      </c>
      <c r="C56" s="420" t="s">
        <v>1020</v>
      </c>
      <c r="D56" s="413" t="s">
        <v>1021</v>
      </c>
      <c r="E56" s="418" t="s">
        <v>230</v>
      </c>
      <c r="F56" s="79" t="s">
        <v>276</v>
      </c>
      <c r="G56" s="79" t="s">
        <v>278</v>
      </c>
      <c r="H56" s="79" t="s">
        <v>277</v>
      </c>
      <c r="I56" s="421">
        <v>30000</v>
      </c>
      <c r="J56" s="90">
        <f t="shared" si="3"/>
        <v>0</v>
      </c>
      <c r="K56" s="421">
        <v>30000</v>
      </c>
      <c r="L56" s="73"/>
      <c r="M56" s="73"/>
      <c r="N56" s="73"/>
      <c r="O56" s="456"/>
      <c r="P56" s="75"/>
      <c r="Q56" s="75"/>
      <c r="R56" s="73"/>
      <c r="S56" s="73"/>
      <c r="T56" s="73"/>
      <c r="U56" s="73"/>
      <c r="V56" s="73"/>
      <c r="W56" s="73"/>
      <c r="X56" s="73"/>
      <c r="Y56" s="195"/>
    </row>
    <row r="57" spans="1:25" s="71" customFormat="1" x14ac:dyDescent="0.25">
      <c r="A57" s="23"/>
      <c r="B57" s="414" t="s">
        <v>1008</v>
      </c>
      <c r="C57" s="420" t="s">
        <v>1010</v>
      </c>
      <c r="D57" s="420" t="s">
        <v>1010</v>
      </c>
      <c r="E57" s="418" t="s">
        <v>1025</v>
      </c>
      <c r="F57" s="79" t="s">
        <v>276</v>
      </c>
      <c r="G57" s="79" t="s">
        <v>278</v>
      </c>
      <c r="H57" s="79" t="s">
        <v>277</v>
      </c>
      <c r="I57" s="421">
        <v>8400</v>
      </c>
      <c r="J57" s="90">
        <f t="shared" si="3"/>
        <v>0</v>
      </c>
      <c r="K57" s="421">
        <v>8400</v>
      </c>
      <c r="L57" s="73"/>
      <c r="M57" s="73"/>
      <c r="N57" s="73"/>
      <c r="O57" s="456"/>
      <c r="P57" s="75"/>
      <c r="Q57" s="75"/>
      <c r="R57" s="73"/>
      <c r="S57" s="73"/>
      <c r="T57" s="73"/>
      <c r="U57" s="73"/>
      <c r="V57" s="73"/>
      <c r="W57" s="73"/>
      <c r="X57" s="73"/>
      <c r="Y57" s="195"/>
    </row>
    <row r="58" spans="1:25" s="71" customFormat="1" x14ac:dyDescent="0.25">
      <c r="A58" s="23"/>
      <c r="B58" s="125"/>
      <c r="C58" s="79"/>
      <c r="D58" s="79"/>
      <c r="E58" s="79"/>
      <c r="F58" s="79"/>
      <c r="G58" s="79"/>
      <c r="H58" s="79"/>
      <c r="J58" s="90"/>
      <c r="K58" s="73"/>
      <c r="L58" s="73"/>
      <c r="M58" s="73"/>
      <c r="N58" s="73"/>
      <c r="O58" s="456"/>
      <c r="P58" s="75"/>
      <c r="Q58" s="75"/>
      <c r="R58" s="73"/>
      <c r="S58" s="73"/>
      <c r="T58" s="73"/>
      <c r="U58" s="73"/>
      <c r="V58" s="73"/>
      <c r="W58" s="73"/>
      <c r="X58" s="73"/>
      <c r="Y58" s="195"/>
    </row>
    <row r="59" spans="1:25" s="12" customFormat="1" ht="18.75" x14ac:dyDescent="0.3">
      <c r="A59" s="27"/>
      <c r="B59" s="115" t="s">
        <v>49</v>
      </c>
      <c r="C59" s="101"/>
      <c r="D59" s="101"/>
      <c r="E59" s="101"/>
      <c r="F59" s="101"/>
      <c r="G59" s="101"/>
      <c r="H59" s="101"/>
      <c r="I59" s="99">
        <f>SUM(I60:I66)</f>
        <v>100000</v>
      </c>
      <c r="J59" s="92"/>
      <c r="K59" s="76"/>
      <c r="L59" s="76"/>
      <c r="M59" s="76"/>
      <c r="N59" s="76"/>
      <c r="O59" s="457"/>
      <c r="P59" s="11"/>
      <c r="Q59" s="11"/>
      <c r="R59" s="76"/>
      <c r="S59" s="76"/>
      <c r="T59" s="76"/>
      <c r="U59" s="76"/>
      <c r="V59" s="76"/>
      <c r="W59" s="76"/>
      <c r="X59" s="76"/>
      <c r="Y59" s="204"/>
    </row>
    <row r="60" spans="1:25" s="71" customFormat="1" ht="30" x14ac:dyDescent="0.25">
      <c r="A60" s="23"/>
      <c r="B60" s="87" t="s">
        <v>508</v>
      </c>
      <c r="C60" s="87"/>
      <c r="D60" s="87"/>
      <c r="E60" s="87"/>
      <c r="F60" s="87"/>
      <c r="G60" s="35"/>
      <c r="H60" s="86"/>
      <c r="I60" s="82"/>
      <c r="J60" s="90"/>
      <c r="K60" s="73"/>
      <c r="L60" s="73"/>
      <c r="M60" s="73"/>
      <c r="N60" s="73"/>
      <c r="O60" s="456"/>
      <c r="P60" s="75"/>
      <c r="Q60" s="75"/>
      <c r="R60" s="73"/>
      <c r="S60" s="73"/>
      <c r="T60" s="73"/>
      <c r="U60" s="73"/>
      <c r="V60" s="73"/>
      <c r="W60" s="73"/>
      <c r="X60" s="73"/>
      <c r="Y60" s="195"/>
    </row>
    <row r="61" spans="1:25" s="71" customFormat="1" x14ac:dyDescent="0.25">
      <c r="A61" s="23"/>
      <c r="B61" s="79" t="s">
        <v>1083</v>
      </c>
      <c r="C61" s="79" t="s">
        <v>1082</v>
      </c>
      <c r="D61" s="79" t="s">
        <v>233</v>
      </c>
      <c r="E61" s="411" t="s">
        <v>230</v>
      </c>
      <c r="F61" s="87"/>
      <c r="G61" s="35"/>
      <c r="H61" s="86"/>
      <c r="I61" s="82">
        <v>12500</v>
      </c>
      <c r="J61" s="90">
        <f t="shared" ref="J61:J65" si="4">I61-SUM(K61:U61)</f>
        <v>0</v>
      </c>
      <c r="K61" s="73">
        <v>12500</v>
      </c>
      <c r="L61" s="73"/>
      <c r="M61" s="73"/>
      <c r="N61" s="73"/>
      <c r="O61" s="456"/>
      <c r="P61" s="75"/>
      <c r="Q61" s="75"/>
      <c r="R61" s="73"/>
      <c r="S61" s="73"/>
      <c r="T61" s="73"/>
      <c r="U61" s="73"/>
      <c r="V61" s="73"/>
      <c r="W61" s="73"/>
      <c r="X61" s="73"/>
      <c r="Y61" s="195"/>
    </row>
    <row r="62" spans="1:25" s="71" customFormat="1" x14ac:dyDescent="0.25">
      <c r="A62" s="23"/>
      <c r="B62" s="79" t="s">
        <v>1084</v>
      </c>
      <c r="C62" s="79" t="s">
        <v>246</v>
      </c>
      <c r="D62" s="79" t="s">
        <v>260</v>
      </c>
      <c r="E62" s="411" t="s">
        <v>229</v>
      </c>
      <c r="F62" s="411"/>
      <c r="G62" s="35"/>
      <c r="H62" s="412"/>
      <c r="I62" s="82">
        <v>35000</v>
      </c>
      <c r="J62" s="90">
        <f t="shared" si="4"/>
        <v>0</v>
      </c>
      <c r="K62" s="73">
        <v>35000</v>
      </c>
      <c r="L62" s="73"/>
      <c r="M62" s="73"/>
      <c r="N62" s="73"/>
      <c r="O62" s="456"/>
      <c r="P62" s="75"/>
      <c r="Q62" s="75"/>
      <c r="R62" s="73"/>
      <c r="S62" s="73"/>
      <c r="T62" s="73"/>
      <c r="U62" s="73"/>
      <c r="V62" s="73"/>
      <c r="W62" s="73"/>
      <c r="X62" s="73"/>
      <c r="Y62" s="195"/>
    </row>
    <row r="63" spans="1:25" s="71" customFormat="1" x14ac:dyDescent="0.25">
      <c r="A63" s="23"/>
      <c r="B63" s="79" t="s">
        <v>1085</v>
      </c>
      <c r="C63" s="79" t="s">
        <v>1086</v>
      </c>
      <c r="D63" s="79" t="s">
        <v>936</v>
      </c>
      <c r="E63" s="411" t="s">
        <v>929</v>
      </c>
      <c r="F63" s="411"/>
      <c r="G63" s="35"/>
      <c r="H63" s="412"/>
      <c r="I63" s="82">
        <v>20000</v>
      </c>
      <c r="J63" s="472">
        <f t="shared" si="4"/>
        <v>0</v>
      </c>
      <c r="K63" s="73">
        <v>20000</v>
      </c>
      <c r="L63" s="73"/>
      <c r="M63" s="73"/>
      <c r="N63" s="73"/>
      <c r="O63" s="456"/>
      <c r="P63" s="75"/>
      <c r="Q63" s="75"/>
      <c r="R63" s="73"/>
      <c r="S63" s="73"/>
      <c r="T63" s="73"/>
      <c r="U63" s="73"/>
      <c r="V63" s="73"/>
      <c r="W63" s="73"/>
      <c r="X63" s="73"/>
      <c r="Y63" s="195"/>
    </row>
    <row r="64" spans="1:25" s="71" customFormat="1" x14ac:dyDescent="0.25">
      <c r="A64" s="23"/>
      <c r="B64" s="79" t="s">
        <v>1002</v>
      </c>
      <c r="C64" s="79" t="s">
        <v>195</v>
      </c>
      <c r="D64" s="79" t="s">
        <v>938</v>
      </c>
      <c r="E64" s="411" t="s">
        <v>272</v>
      </c>
      <c r="F64" s="411"/>
      <c r="G64" s="35"/>
      <c r="H64" s="412"/>
      <c r="I64" s="82">
        <v>17500</v>
      </c>
      <c r="J64" s="472">
        <f t="shared" si="4"/>
        <v>0</v>
      </c>
      <c r="K64" s="73">
        <v>17500</v>
      </c>
      <c r="L64" s="73"/>
      <c r="M64" s="73"/>
      <c r="N64" s="73"/>
      <c r="O64" s="456"/>
      <c r="P64" s="75"/>
      <c r="Q64" s="75"/>
      <c r="R64" s="73"/>
      <c r="S64" s="73"/>
      <c r="T64" s="73"/>
      <c r="U64" s="73"/>
      <c r="V64" s="73"/>
      <c r="W64" s="73"/>
      <c r="X64" s="73"/>
      <c r="Y64" s="195"/>
    </row>
    <row r="65" spans="1:25" s="71" customFormat="1" x14ac:dyDescent="0.25">
      <c r="A65" s="23"/>
      <c r="B65" s="79" t="s">
        <v>1087</v>
      </c>
      <c r="C65" s="465" t="s">
        <v>940</v>
      </c>
      <c r="D65" s="465" t="s">
        <v>940</v>
      </c>
      <c r="E65" s="471" t="s">
        <v>943</v>
      </c>
      <c r="F65" s="411"/>
      <c r="G65" s="35"/>
      <c r="H65" s="412"/>
      <c r="I65" s="82">
        <v>15000</v>
      </c>
      <c r="J65" s="472">
        <f t="shared" si="4"/>
        <v>0</v>
      </c>
      <c r="K65" s="73">
        <v>15000</v>
      </c>
      <c r="L65" s="73"/>
      <c r="M65" s="73"/>
      <c r="N65" s="73"/>
      <c r="O65" s="456"/>
      <c r="P65" s="75"/>
      <c r="Q65" s="75"/>
      <c r="R65" s="73"/>
      <c r="S65" s="73"/>
      <c r="T65" s="73"/>
      <c r="U65" s="73"/>
      <c r="V65" s="73"/>
      <c r="W65" s="73"/>
      <c r="X65" s="73"/>
      <c r="Y65" s="195"/>
    </row>
    <row r="66" spans="1:25" s="12" customFormat="1" ht="15.75" x14ac:dyDescent="0.25">
      <c r="A66" s="27"/>
      <c r="B66" s="39"/>
      <c r="C66" s="39"/>
      <c r="D66" s="39"/>
      <c r="E66" s="39"/>
      <c r="F66" s="39"/>
      <c r="G66" s="39"/>
      <c r="H66" s="39"/>
      <c r="I66" s="85"/>
      <c r="J66" s="94"/>
      <c r="K66" s="76"/>
      <c r="L66" s="76"/>
      <c r="M66" s="76"/>
      <c r="N66" s="76"/>
      <c r="O66" s="457"/>
      <c r="P66" s="11"/>
      <c r="Q66" s="11"/>
      <c r="R66" s="76"/>
      <c r="S66" s="76"/>
      <c r="T66" s="76"/>
      <c r="U66" s="76"/>
      <c r="V66" s="76"/>
      <c r="W66" s="76"/>
      <c r="X66" s="76"/>
      <c r="Y66" s="204"/>
    </row>
    <row r="67" spans="1:25" s="71" customFormat="1" ht="18.75" x14ac:dyDescent="0.3">
      <c r="A67" s="23"/>
      <c r="B67" s="115" t="s">
        <v>50</v>
      </c>
      <c r="C67" s="101"/>
      <c r="D67" s="101"/>
      <c r="E67" s="101"/>
      <c r="F67" s="101"/>
      <c r="G67" s="101"/>
      <c r="H67" s="101"/>
      <c r="I67" s="99">
        <f>SUM(I68:I71)</f>
        <v>60000</v>
      </c>
      <c r="J67" s="92"/>
      <c r="K67" s="73"/>
      <c r="L67" s="73"/>
      <c r="M67" s="73"/>
      <c r="N67" s="73"/>
      <c r="O67" s="456"/>
      <c r="P67" s="75"/>
      <c r="Q67" s="75"/>
      <c r="R67" s="73"/>
      <c r="S67" s="73"/>
      <c r="T67" s="73"/>
      <c r="U67" s="73"/>
      <c r="V67" s="73"/>
      <c r="W67" s="73"/>
      <c r="X67" s="73"/>
      <c r="Y67" s="195"/>
    </row>
    <row r="68" spans="1:25" s="71" customFormat="1" ht="32.25" customHeight="1" x14ac:dyDescent="0.25">
      <c r="A68" s="23"/>
      <c r="B68" s="160" t="s">
        <v>507</v>
      </c>
      <c r="C68" s="636"/>
      <c r="D68" s="626"/>
      <c r="E68" s="79"/>
      <c r="F68" s="128"/>
      <c r="G68" s="79"/>
      <c r="H68" s="79"/>
      <c r="I68" s="83">
        <v>60000</v>
      </c>
      <c r="J68" s="90">
        <f t="shared" ref="J68" si="5">I68-SUM(K68:U68)</f>
        <v>0</v>
      </c>
      <c r="K68" s="73"/>
      <c r="L68" s="73"/>
      <c r="M68" s="73"/>
      <c r="N68" s="73">
        <v>60000</v>
      </c>
      <c r="O68" s="456"/>
      <c r="P68" s="75"/>
      <c r="Q68" s="75"/>
      <c r="R68" s="73"/>
      <c r="S68" s="73"/>
      <c r="T68" s="73"/>
      <c r="U68" s="73"/>
      <c r="V68" s="73"/>
      <c r="W68" s="73"/>
      <c r="X68" s="73"/>
      <c r="Y68" s="195"/>
    </row>
    <row r="69" spans="1:25" s="71" customFormat="1" x14ac:dyDescent="0.25">
      <c r="A69" s="23"/>
      <c r="B69" s="38"/>
      <c r="C69" s="491"/>
      <c r="D69" s="492"/>
      <c r="E69" s="38"/>
      <c r="F69" s="38"/>
      <c r="G69" s="38"/>
      <c r="H69" s="38"/>
      <c r="I69" s="82"/>
      <c r="J69" s="93"/>
      <c r="K69" s="73"/>
      <c r="L69" s="73"/>
      <c r="M69" s="73"/>
      <c r="N69" s="73"/>
      <c r="O69" s="456"/>
      <c r="P69" s="75"/>
      <c r="Q69" s="75"/>
      <c r="R69" s="73"/>
      <c r="S69" s="73"/>
      <c r="T69" s="73"/>
      <c r="U69" s="73"/>
      <c r="V69" s="73"/>
      <c r="W69" s="73"/>
      <c r="X69" s="73"/>
      <c r="Y69" s="195"/>
    </row>
    <row r="70" spans="1:25" s="71" customFormat="1" ht="18.75" x14ac:dyDescent="0.3">
      <c r="A70" s="23"/>
      <c r="B70" s="115" t="s">
        <v>387</v>
      </c>
      <c r="C70" s="487"/>
      <c r="D70" s="488"/>
      <c r="E70" s="101"/>
      <c r="F70" s="101"/>
      <c r="G70" s="101"/>
      <c r="H70" s="101"/>
      <c r="I70" s="99">
        <f>SUM(I71:I72)</f>
        <v>0</v>
      </c>
      <c r="J70" s="92"/>
      <c r="K70" s="73"/>
      <c r="L70" s="73"/>
      <c r="M70" s="73"/>
      <c r="N70" s="73"/>
      <c r="O70" s="456"/>
      <c r="P70" s="75"/>
      <c r="Q70" s="75"/>
      <c r="R70" s="73"/>
      <c r="S70" s="73"/>
      <c r="T70" s="73"/>
      <c r="U70" s="73"/>
      <c r="V70" s="73"/>
      <c r="W70" s="73"/>
      <c r="X70" s="73"/>
      <c r="Y70" s="195"/>
    </row>
    <row r="71" spans="1:25" s="71" customFormat="1" x14ac:dyDescent="0.25">
      <c r="A71" s="23"/>
      <c r="B71" s="79" t="s">
        <v>506</v>
      </c>
      <c r="C71" s="491"/>
      <c r="D71" s="492"/>
      <c r="E71" s="38"/>
      <c r="F71" s="38"/>
      <c r="G71" s="38"/>
      <c r="H71" s="38"/>
      <c r="I71" s="82">
        <v>0</v>
      </c>
      <c r="J71" s="93"/>
      <c r="K71" s="73"/>
      <c r="L71" s="73"/>
      <c r="M71" s="73"/>
      <c r="N71" s="73"/>
      <c r="O71" s="456"/>
      <c r="P71" s="75"/>
      <c r="Q71" s="75"/>
      <c r="R71" s="73"/>
      <c r="S71" s="73"/>
      <c r="T71" s="73"/>
      <c r="U71" s="73"/>
      <c r="V71" s="73"/>
      <c r="W71" s="73"/>
      <c r="X71" s="73"/>
      <c r="Y71" s="195"/>
    </row>
    <row r="72" spans="1:25" s="71" customFormat="1" x14ac:dyDescent="0.25">
      <c r="A72" s="23"/>
      <c r="B72" s="38"/>
      <c r="C72" s="491"/>
      <c r="D72" s="492"/>
      <c r="E72" s="38"/>
      <c r="F72" s="38"/>
      <c r="G72" s="38"/>
      <c r="H72" s="38"/>
      <c r="I72" s="82"/>
      <c r="J72" s="93"/>
      <c r="K72" s="73"/>
      <c r="L72" s="73"/>
      <c r="M72" s="73"/>
      <c r="N72" s="73"/>
      <c r="O72" s="456"/>
      <c r="P72" s="75"/>
      <c r="Q72" s="75"/>
      <c r="R72" s="73"/>
      <c r="S72" s="73"/>
      <c r="T72" s="73"/>
      <c r="U72" s="73"/>
      <c r="V72" s="73"/>
      <c r="W72" s="73"/>
      <c r="X72" s="73"/>
      <c r="Y72" s="195"/>
    </row>
    <row r="73" spans="1:25" s="5" customFormat="1" ht="21" x14ac:dyDescent="0.35">
      <c r="A73" s="28"/>
      <c r="B73" s="40" t="s">
        <v>15</v>
      </c>
      <c r="C73" s="446"/>
      <c r="D73" s="445"/>
      <c r="E73" s="40"/>
      <c r="F73" s="40"/>
      <c r="G73" s="40"/>
      <c r="H73" s="40"/>
      <c r="I73" s="66"/>
      <c r="J73" s="95"/>
      <c r="K73" s="77"/>
      <c r="L73" s="77"/>
      <c r="M73" s="77"/>
      <c r="N73" s="77"/>
      <c r="O73" s="458"/>
      <c r="P73" s="14"/>
      <c r="Q73" s="14"/>
      <c r="R73" s="77"/>
      <c r="S73" s="77"/>
      <c r="T73" s="77"/>
      <c r="U73" s="77"/>
      <c r="V73" s="77"/>
      <c r="W73" s="77"/>
      <c r="X73" s="77"/>
      <c r="Y73" s="205"/>
    </row>
    <row r="74" spans="1:25" s="15" customFormat="1" ht="18.75" x14ac:dyDescent="0.3">
      <c r="A74" s="23"/>
      <c r="B74" s="115" t="s">
        <v>990</v>
      </c>
      <c r="C74" s="487"/>
      <c r="D74" s="488"/>
      <c r="E74" s="101"/>
      <c r="F74" s="101"/>
      <c r="G74" s="101"/>
      <c r="H74" s="101"/>
      <c r="I74" s="103">
        <f>SUM(I75:I81)</f>
        <v>415000</v>
      </c>
      <c r="J74" s="92"/>
      <c r="K74" s="73"/>
      <c r="L74" s="73"/>
      <c r="M74" s="73"/>
      <c r="N74" s="73"/>
      <c r="O74" s="456"/>
      <c r="P74" s="75"/>
      <c r="Q74" s="75"/>
      <c r="R74" s="73"/>
      <c r="S74" s="73"/>
      <c r="T74" s="73"/>
      <c r="U74" s="73"/>
      <c r="V74" s="73"/>
      <c r="W74" s="73"/>
      <c r="X74" s="73"/>
      <c r="Y74" s="195"/>
    </row>
    <row r="75" spans="1:25" s="71" customFormat="1" ht="30" x14ac:dyDescent="0.25">
      <c r="A75" s="23"/>
      <c r="B75" s="79" t="s">
        <v>989</v>
      </c>
      <c r="C75" s="619"/>
      <c r="D75" s="620"/>
      <c r="E75" s="38"/>
      <c r="F75" s="79"/>
      <c r="G75" s="79"/>
      <c r="H75" s="79"/>
      <c r="I75" s="65">
        <v>100000</v>
      </c>
      <c r="J75" s="90">
        <f t="shared" ref="J75:J80" si="6">I75-SUM(K75:U75)</f>
        <v>0</v>
      </c>
      <c r="K75" s="73">
        <v>100000</v>
      </c>
      <c r="L75" s="73"/>
      <c r="M75" s="73"/>
      <c r="N75" s="73"/>
      <c r="O75" s="456"/>
      <c r="P75" s="75"/>
      <c r="Q75" s="75"/>
      <c r="R75" s="73"/>
      <c r="S75" s="73"/>
      <c r="T75" s="73"/>
      <c r="U75" s="73"/>
      <c r="V75" s="73"/>
      <c r="W75" s="73"/>
      <c r="X75" s="73"/>
      <c r="Y75" s="195"/>
    </row>
    <row r="76" spans="1:25" s="459" customFormat="1" ht="45" x14ac:dyDescent="0.25">
      <c r="A76" s="462"/>
      <c r="B76" s="580" t="s">
        <v>1064</v>
      </c>
      <c r="C76" s="636" t="s">
        <v>182</v>
      </c>
      <c r="D76" s="626"/>
      <c r="E76" s="580" t="s">
        <v>291</v>
      </c>
      <c r="F76" s="580" t="s">
        <v>1068</v>
      </c>
      <c r="G76" s="580" t="s">
        <v>184</v>
      </c>
      <c r="H76" s="580" t="s">
        <v>186</v>
      </c>
      <c r="I76" s="114">
        <v>90000</v>
      </c>
      <c r="J76" s="472">
        <f>I76-SUM(K76:U76)</f>
        <v>0</v>
      </c>
      <c r="K76" s="483">
        <v>90000</v>
      </c>
      <c r="L76" s="483"/>
      <c r="M76" s="483"/>
      <c r="N76" s="483"/>
      <c r="O76" s="449"/>
      <c r="P76" s="415"/>
      <c r="Q76" s="415"/>
      <c r="R76" s="483"/>
      <c r="S76" s="483"/>
      <c r="T76" s="483"/>
      <c r="U76" s="483"/>
      <c r="V76" s="483"/>
      <c r="W76" s="483"/>
      <c r="X76" s="483"/>
      <c r="Y76" s="483"/>
    </row>
    <row r="77" spans="1:25" s="459" customFormat="1" x14ac:dyDescent="0.25">
      <c r="A77" s="462"/>
      <c r="B77" s="476" t="s">
        <v>1065</v>
      </c>
      <c r="C77" s="656" t="s">
        <v>1066</v>
      </c>
      <c r="D77" s="626"/>
      <c r="E77" s="580" t="s">
        <v>291</v>
      </c>
      <c r="F77" s="580" t="s">
        <v>1068</v>
      </c>
      <c r="G77" s="476"/>
      <c r="H77" s="476"/>
      <c r="I77" s="468">
        <v>80000</v>
      </c>
      <c r="J77" s="472">
        <f>I77-SUM(K77:U77)</f>
        <v>0</v>
      </c>
      <c r="K77" s="464">
        <v>30000</v>
      </c>
      <c r="L77" s="464"/>
      <c r="M77" s="464">
        <v>50000</v>
      </c>
      <c r="N77" s="464"/>
      <c r="O77" s="456"/>
      <c r="P77" s="463"/>
      <c r="Q77" s="463"/>
      <c r="R77" s="464"/>
      <c r="S77" s="464"/>
      <c r="T77" s="464"/>
      <c r="U77" s="483"/>
      <c r="V77" s="464"/>
      <c r="W77" s="464"/>
      <c r="X77" s="464"/>
      <c r="Y77" s="482"/>
    </row>
    <row r="78" spans="1:25" s="71" customFormat="1" x14ac:dyDescent="0.25">
      <c r="A78" s="23"/>
      <c r="B78" s="79" t="s">
        <v>571</v>
      </c>
      <c r="C78" s="189"/>
      <c r="D78" s="190"/>
      <c r="E78" s="38"/>
      <c r="F78" s="79"/>
      <c r="G78" s="79"/>
      <c r="H78" s="79"/>
      <c r="I78" s="65">
        <v>80000</v>
      </c>
      <c r="J78" s="90">
        <f t="shared" si="6"/>
        <v>0</v>
      </c>
      <c r="K78" s="73">
        <v>80000</v>
      </c>
      <c r="L78" s="73"/>
      <c r="M78" s="73"/>
      <c r="N78" s="73"/>
      <c r="O78" s="456"/>
      <c r="P78" s="75"/>
      <c r="Q78" s="75"/>
      <c r="R78" s="73"/>
      <c r="S78" s="73"/>
      <c r="T78" s="73"/>
      <c r="U78" s="73"/>
      <c r="V78" s="73"/>
      <c r="W78" s="73"/>
      <c r="X78" s="73"/>
      <c r="Y78" s="195"/>
    </row>
    <row r="79" spans="1:25" s="71" customFormat="1" x14ac:dyDescent="0.25">
      <c r="A79" s="23"/>
      <c r="B79" s="79" t="s">
        <v>430</v>
      </c>
      <c r="C79" s="619"/>
      <c r="D79" s="620"/>
      <c r="E79" s="38"/>
      <c r="F79" s="79"/>
      <c r="G79" s="79"/>
      <c r="H79" s="79"/>
      <c r="I79" s="65">
        <v>40000</v>
      </c>
      <c r="J79" s="90">
        <f t="shared" si="6"/>
        <v>0</v>
      </c>
      <c r="K79" s="73">
        <v>40000</v>
      </c>
      <c r="L79" s="73"/>
      <c r="M79" s="73"/>
      <c r="N79" s="73"/>
      <c r="O79" s="456"/>
      <c r="P79" s="75"/>
      <c r="Q79" s="75"/>
      <c r="R79" s="73"/>
      <c r="S79" s="73"/>
      <c r="T79" s="73"/>
      <c r="U79" s="73"/>
      <c r="V79" s="73"/>
      <c r="W79" s="73"/>
      <c r="X79" s="73"/>
      <c r="Y79" s="195"/>
    </row>
    <row r="80" spans="1:25" s="71" customFormat="1" x14ac:dyDescent="0.25">
      <c r="A80" s="23"/>
      <c r="B80" s="79" t="s">
        <v>431</v>
      </c>
      <c r="C80" s="619"/>
      <c r="D80" s="620"/>
      <c r="E80" s="38"/>
      <c r="F80" s="79"/>
      <c r="G80" s="79"/>
      <c r="H80" s="79"/>
      <c r="I80" s="65">
        <v>25000</v>
      </c>
      <c r="J80" s="90">
        <f t="shared" si="6"/>
        <v>0</v>
      </c>
      <c r="K80" s="73">
        <v>25000</v>
      </c>
      <c r="L80" s="73"/>
      <c r="M80" s="73"/>
      <c r="N80" s="73"/>
      <c r="O80" s="456"/>
      <c r="P80" s="75"/>
      <c r="Q80" s="75"/>
      <c r="R80" s="73"/>
      <c r="S80" s="73"/>
      <c r="T80" s="73"/>
      <c r="U80" s="73"/>
      <c r="V80" s="73"/>
      <c r="W80" s="73"/>
      <c r="X80" s="73"/>
      <c r="Y80" s="195"/>
    </row>
    <row r="81" spans="1:26" s="71" customFormat="1" x14ac:dyDescent="0.25">
      <c r="A81" s="23"/>
      <c r="B81" s="79"/>
      <c r="C81" s="619"/>
      <c r="D81" s="620"/>
      <c r="E81" s="38"/>
      <c r="F81" s="79"/>
      <c r="G81" s="79"/>
      <c r="H81" s="79"/>
      <c r="I81" s="65"/>
      <c r="J81" s="90"/>
      <c r="K81" s="73"/>
      <c r="L81" s="73"/>
      <c r="M81" s="73"/>
      <c r="N81" s="73"/>
      <c r="O81" s="456"/>
      <c r="P81" s="75"/>
      <c r="Q81" s="75"/>
      <c r="R81" s="73"/>
      <c r="S81" s="73"/>
      <c r="T81" s="73"/>
      <c r="U81" s="73"/>
      <c r="V81" s="73"/>
      <c r="W81" s="73"/>
      <c r="X81" s="73"/>
      <c r="Y81" s="195"/>
    </row>
    <row r="82" spans="1:26" s="5" customFormat="1" ht="21" x14ac:dyDescent="0.35">
      <c r="A82" s="28"/>
      <c r="B82" s="40" t="s">
        <v>10</v>
      </c>
      <c r="C82" s="446"/>
      <c r="D82" s="445"/>
      <c r="E82" s="40"/>
      <c r="F82" s="40"/>
      <c r="G82" s="40"/>
      <c r="H82" s="40"/>
      <c r="I82" s="66"/>
      <c r="J82" s="95"/>
      <c r="K82" s="77"/>
      <c r="L82" s="77"/>
      <c r="M82" s="77"/>
      <c r="N82" s="77"/>
      <c r="O82" s="458"/>
      <c r="P82" s="14"/>
      <c r="Q82" s="14"/>
      <c r="R82" s="77"/>
      <c r="S82" s="77"/>
      <c r="T82" s="77"/>
      <c r="U82" s="77"/>
      <c r="V82" s="77"/>
      <c r="W82" s="77"/>
      <c r="X82" s="77"/>
      <c r="Y82" s="205"/>
    </row>
    <row r="83" spans="1:26" ht="18.75" x14ac:dyDescent="0.3">
      <c r="A83" s="23"/>
      <c r="B83" s="115" t="s">
        <v>13</v>
      </c>
      <c r="C83" s="487"/>
      <c r="D83" s="488"/>
      <c r="E83" s="101"/>
      <c r="F83" s="101"/>
      <c r="G83" s="101"/>
      <c r="H83" s="101"/>
      <c r="I83" s="103">
        <f>SUM(I84:I88)</f>
        <v>160000</v>
      </c>
      <c r="J83" s="92"/>
      <c r="K83" s="73"/>
      <c r="L83" s="73"/>
      <c r="M83" s="73"/>
      <c r="N83" s="73"/>
      <c r="O83" s="456"/>
      <c r="P83" s="80"/>
      <c r="Q83" s="80"/>
      <c r="R83" s="73"/>
      <c r="S83" s="73"/>
      <c r="T83" s="73"/>
      <c r="U83" s="73"/>
      <c r="V83" s="73"/>
      <c r="W83" s="73"/>
      <c r="X83" s="73"/>
      <c r="Y83" s="195"/>
    </row>
    <row r="84" spans="1:26" ht="45" x14ac:dyDescent="0.25">
      <c r="A84" s="23"/>
      <c r="B84" s="400" t="s">
        <v>1056</v>
      </c>
      <c r="C84" s="636" t="s">
        <v>1080</v>
      </c>
      <c r="D84" s="655"/>
      <c r="E84" s="400" t="s">
        <v>282</v>
      </c>
      <c r="F84" s="400" t="s">
        <v>1062</v>
      </c>
      <c r="G84" s="400" t="s">
        <v>1057</v>
      </c>
      <c r="H84" s="400" t="s">
        <v>1058</v>
      </c>
      <c r="I84" s="83">
        <v>100000</v>
      </c>
      <c r="J84" s="90">
        <f>I84-SUM(K84:U84)</f>
        <v>0</v>
      </c>
      <c r="K84" s="430"/>
      <c r="L84" s="430"/>
      <c r="M84" s="430"/>
      <c r="N84" s="430"/>
      <c r="O84" s="449"/>
      <c r="P84" s="431"/>
      <c r="Q84" s="431"/>
      <c r="R84" s="430"/>
      <c r="S84" s="430"/>
      <c r="T84" s="432">
        <v>100000</v>
      </c>
      <c r="U84" s="430"/>
      <c r="V84" s="430"/>
      <c r="W84" s="430"/>
      <c r="X84" s="430"/>
      <c r="Y84" s="430"/>
    </row>
    <row r="85" spans="1:26" s="18" customFormat="1" ht="21" customHeight="1" x14ac:dyDescent="0.25">
      <c r="A85" s="29"/>
      <c r="B85" s="117" t="s">
        <v>1061</v>
      </c>
      <c r="C85" s="616" t="s">
        <v>992</v>
      </c>
      <c r="D85" s="617"/>
      <c r="E85" s="117" t="s">
        <v>282</v>
      </c>
      <c r="F85" s="117" t="s">
        <v>1063</v>
      </c>
      <c r="G85" s="117"/>
      <c r="H85" s="117"/>
      <c r="I85" s="67">
        <v>10000</v>
      </c>
      <c r="J85" s="90">
        <f>I85-SUM(K85:U85)</f>
        <v>0</v>
      </c>
      <c r="K85" s="32"/>
      <c r="L85" s="32"/>
      <c r="M85" s="32"/>
      <c r="N85" s="32"/>
      <c r="O85" s="456"/>
      <c r="P85" s="31"/>
      <c r="Q85" s="31"/>
      <c r="R85" s="32"/>
      <c r="S85" s="32"/>
      <c r="T85" s="32">
        <v>10000</v>
      </c>
      <c r="U85" s="416"/>
      <c r="V85" s="32"/>
      <c r="W85" s="32"/>
      <c r="X85" s="32"/>
      <c r="Y85" s="206"/>
    </row>
    <row r="86" spans="1:26" x14ac:dyDescent="0.25">
      <c r="A86" s="23"/>
      <c r="B86" s="465" t="s">
        <v>1088</v>
      </c>
      <c r="C86" s="622"/>
      <c r="D86" s="623"/>
      <c r="E86" s="79"/>
      <c r="F86" s="79"/>
      <c r="G86" s="79"/>
      <c r="H86" s="79"/>
      <c r="I86" s="63">
        <v>50000</v>
      </c>
      <c r="J86" s="90"/>
      <c r="K86" s="73"/>
      <c r="L86" s="73"/>
      <c r="M86" s="73"/>
      <c r="N86" s="73"/>
      <c r="O86" s="456"/>
      <c r="P86" s="80"/>
      <c r="Q86" s="80"/>
      <c r="R86" s="73"/>
      <c r="S86" s="73"/>
      <c r="T86" s="73">
        <v>50000</v>
      </c>
      <c r="U86" s="73"/>
      <c r="V86" s="73"/>
      <c r="W86" s="73"/>
      <c r="X86" s="73"/>
      <c r="Y86" s="195"/>
    </row>
    <row r="87" spans="1:26" x14ac:dyDescent="0.25">
      <c r="A87" s="23"/>
      <c r="B87" s="79"/>
      <c r="C87" s="619"/>
      <c r="D87" s="621"/>
      <c r="E87" s="79"/>
      <c r="F87" s="79"/>
      <c r="G87" s="79"/>
      <c r="H87" s="79"/>
      <c r="I87" s="63"/>
      <c r="J87" s="90"/>
      <c r="K87" s="73"/>
      <c r="L87" s="73"/>
      <c r="M87" s="73"/>
      <c r="N87" s="73"/>
      <c r="O87" s="456"/>
      <c r="P87" s="80"/>
      <c r="Q87" s="80"/>
      <c r="R87" s="73"/>
      <c r="S87" s="73"/>
      <c r="T87" s="73"/>
      <c r="U87" s="73"/>
      <c r="V87" s="73"/>
      <c r="W87" s="73"/>
      <c r="X87" s="73"/>
      <c r="Y87" s="195"/>
    </row>
    <row r="88" spans="1:26" x14ac:dyDescent="0.25">
      <c r="A88" s="23"/>
      <c r="B88" s="79"/>
      <c r="C88" s="146"/>
      <c r="D88" s="147"/>
      <c r="E88" s="79"/>
      <c r="F88" s="79"/>
      <c r="G88" s="79"/>
      <c r="H88" s="79"/>
      <c r="I88" s="63"/>
      <c r="J88" s="90"/>
      <c r="K88" s="73"/>
      <c r="L88" s="73"/>
      <c r="M88" s="73"/>
      <c r="N88" s="73"/>
      <c r="O88" s="456"/>
      <c r="P88" s="80"/>
      <c r="Q88" s="80"/>
      <c r="R88" s="73"/>
      <c r="S88" s="73"/>
      <c r="T88" s="73"/>
      <c r="U88" s="73"/>
      <c r="V88" s="73"/>
      <c r="W88" s="73"/>
      <c r="X88" s="73"/>
      <c r="Y88" s="195"/>
    </row>
    <row r="89" spans="1:26" x14ac:dyDescent="0.25">
      <c r="A89" s="23"/>
      <c r="B89" s="79"/>
      <c r="C89" s="146"/>
      <c r="D89" s="147"/>
      <c r="E89" s="79"/>
      <c r="F89" s="79"/>
      <c r="G89" s="79"/>
      <c r="H89" s="79"/>
      <c r="I89" s="63"/>
      <c r="J89" s="90"/>
      <c r="K89" s="73"/>
      <c r="L89" s="73"/>
      <c r="M89" s="73"/>
      <c r="N89" s="73"/>
      <c r="O89" s="456"/>
      <c r="P89" s="80"/>
      <c r="Q89" s="80"/>
      <c r="R89" s="73"/>
      <c r="S89" s="73"/>
      <c r="T89" s="73"/>
      <c r="U89" s="73"/>
      <c r="V89" s="73"/>
      <c r="W89" s="73"/>
      <c r="X89" s="73"/>
      <c r="Y89" s="195"/>
    </row>
    <row r="90" spans="1:26" x14ac:dyDescent="0.25">
      <c r="A90" s="23"/>
      <c r="B90" s="35"/>
      <c r="C90" s="489"/>
      <c r="D90" s="490"/>
      <c r="E90" s="35"/>
      <c r="F90" s="35"/>
      <c r="G90" s="35"/>
      <c r="H90" s="35"/>
      <c r="I90" s="63"/>
      <c r="J90" s="91"/>
      <c r="K90" s="73"/>
      <c r="L90" s="73"/>
      <c r="M90" s="73"/>
      <c r="N90" s="73"/>
      <c r="O90" s="456"/>
      <c r="P90" s="80"/>
      <c r="Q90" s="80"/>
      <c r="R90" s="73"/>
      <c r="S90" s="73"/>
      <c r="T90" s="73"/>
      <c r="U90" s="73"/>
      <c r="V90" s="73"/>
      <c r="W90" s="73"/>
      <c r="X90" s="73"/>
      <c r="Y90" s="195"/>
    </row>
    <row r="91" spans="1:26" s="5" customFormat="1" ht="21" x14ac:dyDescent="0.35">
      <c r="A91" s="28"/>
      <c r="B91" s="40" t="s">
        <v>11</v>
      </c>
      <c r="C91" s="446"/>
      <c r="D91" s="445"/>
      <c r="E91" s="40"/>
      <c r="F91" s="40"/>
      <c r="G91" s="40"/>
      <c r="H91" s="40"/>
      <c r="I91" s="66"/>
      <c r="J91" s="95"/>
      <c r="K91" s="77"/>
      <c r="L91" s="77"/>
      <c r="M91" s="77"/>
      <c r="N91" s="77"/>
      <c r="O91" s="458"/>
      <c r="P91" s="14"/>
      <c r="Q91" s="14"/>
      <c r="R91" s="77"/>
      <c r="S91" s="77"/>
      <c r="T91" s="77"/>
      <c r="U91" s="77"/>
      <c r="V91" s="77"/>
      <c r="W91" s="77"/>
      <c r="X91" s="77"/>
      <c r="Y91" s="205"/>
    </row>
    <row r="92" spans="1:26" s="18" customFormat="1" ht="30.75" x14ac:dyDescent="0.3">
      <c r="A92" s="29"/>
      <c r="B92" s="111" t="s">
        <v>1067</v>
      </c>
      <c r="C92" s="659"/>
      <c r="D92" s="660"/>
      <c r="E92" s="41"/>
      <c r="F92" s="41"/>
      <c r="G92" s="41"/>
      <c r="H92" s="41"/>
      <c r="I92" s="103">
        <f>SUM(I93:I95)</f>
        <v>100000</v>
      </c>
      <c r="J92" s="90"/>
      <c r="K92" s="32"/>
      <c r="L92" s="32"/>
      <c r="M92" s="32"/>
      <c r="N92" s="32"/>
      <c r="O92" s="456"/>
      <c r="P92" s="31"/>
      <c r="Q92" s="31"/>
      <c r="R92" s="32"/>
      <c r="S92" s="32"/>
      <c r="T92" s="32"/>
      <c r="U92" s="32"/>
      <c r="V92" s="32"/>
      <c r="W92" s="32"/>
      <c r="X92" s="32"/>
      <c r="Y92" s="206"/>
    </row>
    <row r="93" spans="1:26" s="18" customFormat="1" ht="45" x14ac:dyDescent="0.25">
      <c r="A93" s="29"/>
      <c r="B93" s="400"/>
      <c r="C93" s="636"/>
      <c r="D93" s="626"/>
      <c r="E93" s="400"/>
      <c r="F93" s="400" t="s">
        <v>1068</v>
      </c>
      <c r="G93" s="400" t="s">
        <v>184</v>
      </c>
      <c r="H93" s="400" t="s">
        <v>186</v>
      </c>
      <c r="I93" s="114">
        <v>100000</v>
      </c>
      <c r="J93" s="90">
        <f>I93-SUM(K93:U93)</f>
        <v>0</v>
      </c>
      <c r="K93" s="416"/>
      <c r="L93" s="416"/>
      <c r="M93" s="416"/>
      <c r="N93" s="416"/>
      <c r="O93" s="449"/>
      <c r="P93" s="415"/>
      <c r="Q93" s="415"/>
      <c r="R93" s="416"/>
      <c r="S93" s="416"/>
      <c r="T93" s="416"/>
      <c r="U93" s="416">
        <v>100000</v>
      </c>
      <c r="V93" s="416"/>
      <c r="W93" s="416"/>
      <c r="X93" s="416"/>
      <c r="Y93" s="416"/>
    </row>
    <row r="94" spans="1:26" s="18" customFormat="1" x14ac:dyDescent="0.25">
      <c r="A94" s="29"/>
      <c r="B94" s="117"/>
      <c r="C94" s="618"/>
      <c r="D94" s="621"/>
      <c r="E94" s="118"/>
      <c r="F94" s="117"/>
      <c r="G94" s="117"/>
      <c r="H94" s="117"/>
      <c r="I94" s="67"/>
      <c r="J94" s="90"/>
      <c r="K94" s="32"/>
      <c r="L94" s="32"/>
      <c r="M94" s="32"/>
      <c r="N94" s="32"/>
      <c r="O94" s="456"/>
      <c r="P94" s="31"/>
      <c r="Q94" s="31"/>
      <c r="R94" s="32"/>
      <c r="S94" s="32"/>
      <c r="T94" s="32"/>
      <c r="U94" s="416"/>
      <c r="V94" s="32"/>
      <c r="W94" s="32"/>
      <c r="X94" s="32"/>
      <c r="Y94" s="206"/>
    </row>
    <row r="95" spans="1:26" s="18" customFormat="1" x14ac:dyDescent="0.25">
      <c r="A95" s="29"/>
      <c r="B95" s="117"/>
      <c r="C95" s="618"/>
      <c r="D95" s="621"/>
      <c r="E95" s="118"/>
      <c r="F95" s="117"/>
      <c r="G95" s="117"/>
      <c r="H95" s="117"/>
      <c r="I95" s="67"/>
      <c r="J95" s="90"/>
      <c r="K95" s="32"/>
      <c r="L95" s="32"/>
      <c r="M95" s="32"/>
      <c r="N95" s="32"/>
      <c r="O95" s="456"/>
      <c r="P95" s="31"/>
      <c r="Q95" s="31"/>
      <c r="R95" s="32"/>
      <c r="S95" s="32"/>
      <c r="T95" s="32"/>
      <c r="U95" s="416"/>
      <c r="V95" s="32"/>
      <c r="W95" s="32"/>
      <c r="X95" s="32"/>
      <c r="Y95" s="206"/>
    </row>
    <row r="96" spans="1:26" s="17" customFormat="1" ht="30" x14ac:dyDescent="0.3">
      <c r="A96" s="26"/>
      <c r="B96" s="176" t="s">
        <v>531</v>
      </c>
      <c r="C96" s="657"/>
      <c r="D96" s="658"/>
      <c r="E96" s="398"/>
      <c r="F96" s="397" t="s">
        <v>553</v>
      </c>
      <c r="G96" s="398"/>
      <c r="H96" s="402"/>
      <c r="I96" s="162">
        <v>50000</v>
      </c>
      <c r="J96" s="90">
        <f t="shared" ref="J96:J101" si="7">I96-SUM(K96:U96)</f>
        <v>0</v>
      </c>
      <c r="K96" s="107"/>
      <c r="L96" s="107"/>
      <c r="M96" s="107"/>
      <c r="N96" s="107"/>
      <c r="O96" s="475"/>
      <c r="P96" s="107"/>
      <c r="Q96" s="107"/>
      <c r="R96" s="107"/>
      <c r="S96" s="107"/>
      <c r="T96" s="107"/>
      <c r="U96" s="417">
        <v>50000</v>
      </c>
      <c r="V96" s="107"/>
      <c r="W96" s="107"/>
      <c r="X96" s="107"/>
      <c r="Y96" s="107"/>
      <c r="Z96" s="159"/>
    </row>
    <row r="97" spans="1:26" s="18" customFormat="1" ht="18.75" x14ac:dyDescent="0.3">
      <c r="A97" s="26"/>
      <c r="B97" s="174" t="s">
        <v>1078</v>
      </c>
      <c r="C97" s="657"/>
      <c r="D97" s="658"/>
      <c r="E97" s="402"/>
      <c r="F97" s="102"/>
      <c r="G97" s="402"/>
      <c r="H97" s="402"/>
      <c r="I97" s="162">
        <f>SUM(I98:I100)</f>
        <v>100000</v>
      </c>
      <c r="J97" s="90"/>
      <c r="K97" s="107"/>
      <c r="L97" s="107"/>
      <c r="M97" s="107"/>
      <c r="N97" s="105"/>
      <c r="O97" s="475"/>
      <c r="P97" s="105"/>
      <c r="Q97" s="107"/>
      <c r="R97" s="107"/>
      <c r="S97" s="107"/>
      <c r="T97" s="107"/>
      <c r="U97" s="417"/>
      <c r="V97" s="107"/>
      <c r="W97" s="107"/>
      <c r="X97" s="107"/>
      <c r="Y97" s="107"/>
      <c r="Z97" s="50"/>
    </row>
    <row r="98" spans="1:26" s="18" customFormat="1" ht="30" x14ac:dyDescent="0.25">
      <c r="A98" s="29"/>
      <c r="B98" s="117" t="s">
        <v>554</v>
      </c>
      <c r="C98" s="618"/>
      <c r="D98" s="621"/>
      <c r="E98" s="118"/>
      <c r="G98" s="117"/>
      <c r="H98" s="117"/>
      <c r="I98" s="67">
        <v>50000</v>
      </c>
      <c r="J98" s="90">
        <f t="shared" si="7"/>
        <v>0</v>
      </c>
      <c r="K98" s="32"/>
      <c r="L98" s="32"/>
      <c r="M98" s="32"/>
      <c r="N98" s="32"/>
      <c r="O98" s="456"/>
      <c r="P98" s="31"/>
      <c r="Q98" s="31"/>
      <c r="R98" s="32"/>
      <c r="S98" s="32"/>
      <c r="T98" s="32"/>
      <c r="U98" s="416">
        <v>50000</v>
      </c>
      <c r="V98" s="32"/>
      <c r="W98" s="32"/>
      <c r="X98" s="32"/>
      <c r="Y98" s="206"/>
    </row>
    <row r="99" spans="1:26" s="18" customFormat="1" x14ac:dyDescent="0.25">
      <c r="A99" s="29"/>
      <c r="B99" s="117" t="s">
        <v>1079</v>
      </c>
      <c r="C99" s="395"/>
      <c r="D99" s="396"/>
      <c r="E99" s="118"/>
      <c r="F99" s="117"/>
      <c r="G99" s="117"/>
      <c r="H99" s="117"/>
      <c r="I99" s="67">
        <v>50000</v>
      </c>
      <c r="J99" s="90">
        <f t="shared" si="7"/>
        <v>0</v>
      </c>
      <c r="K99" s="32"/>
      <c r="L99" s="32"/>
      <c r="M99" s="32"/>
      <c r="N99" s="32"/>
      <c r="O99" s="456"/>
      <c r="P99" s="31"/>
      <c r="Q99" s="31"/>
      <c r="R99" s="32"/>
      <c r="S99" s="32"/>
      <c r="T99" s="32"/>
      <c r="U99" s="416">
        <v>50000</v>
      </c>
      <c r="V99" s="32"/>
      <c r="W99" s="32"/>
      <c r="X99" s="32"/>
      <c r="Y99" s="206"/>
    </row>
    <row r="100" spans="1:26" s="18" customFormat="1" x14ac:dyDescent="0.25">
      <c r="A100" s="29"/>
      <c r="B100" s="117"/>
      <c r="C100" s="618"/>
      <c r="D100" s="621"/>
      <c r="E100" s="118"/>
      <c r="F100" s="117"/>
      <c r="G100" s="117"/>
      <c r="H100" s="117"/>
      <c r="I100" s="67"/>
      <c r="J100" s="90"/>
      <c r="K100" s="32"/>
      <c r="L100" s="32"/>
      <c r="M100" s="32"/>
      <c r="N100" s="32"/>
      <c r="O100" s="456"/>
      <c r="P100" s="31"/>
      <c r="Q100" s="31"/>
      <c r="R100" s="32"/>
      <c r="S100" s="32"/>
      <c r="T100" s="32"/>
      <c r="U100" s="416"/>
      <c r="V100" s="32"/>
      <c r="W100" s="32"/>
      <c r="X100" s="32"/>
      <c r="Y100" s="206"/>
    </row>
    <row r="101" spans="1:26" s="18" customFormat="1" ht="18.75" x14ac:dyDescent="0.3">
      <c r="A101" s="29"/>
      <c r="B101" s="112" t="s">
        <v>533</v>
      </c>
      <c r="C101" s="657"/>
      <c r="D101" s="658"/>
      <c r="E101" s="178"/>
      <c r="F101" s="178" t="s">
        <v>555</v>
      </c>
      <c r="G101" s="178"/>
      <c r="H101" s="178"/>
      <c r="I101" s="181">
        <v>750000</v>
      </c>
      <c r="J101" s="90">
        <f t="shared" si="7"/>
        <v>0</v>
      </c>
      <c r="K101" s="179"/>
      <c r="L101" s="179"/>
      <c r="M101" s="179"/>
      <c r="N101" s="180"/>
      <c r="O101" s="479"/>
      <c r="P101" s="180"/>
      <c r="Q101" s="179"/>
      <c r="R101" s="179"/>
      <c r="S101" s="179"/>
      <c r="T101" s="179"/>
      <c r="U101" s="429">
        <v>750000</v>
      </c>
      <c r="V101" s="179"/>
      <c r="W101" s="179"/>
      <c r="X101" s="179"/>
      <c r="Y101" s="179"/>
    </row>
  </sheetData>
  <mergeCells count="23">
    <mergeCell ref="C86:D86"/>
    <mergeCell ref="C87:D87"/>
    <mergeCell ref="C98:D98"/>
    <mergeCell ref="C85:D85"/>
    <mergeCell ref="C93:D93"/>
    <mergeCell ref="C94:D94"/>
    <mergeCell ref="C95:D95"/>
    <mergeCell ref="C101:D101"/>
    <mergeCell ref="C97:D97"/>
    <mergeCell ref="C96:D96"/>
    <mergeCell ref="C92:D92"/>
    <mergeCell ref="C100:D100"/>
    <mergeCell ref="B1:B5"/>
    <mergeCell ref="C1:U1"/>
    <mergeCell ref="C2:D4"/>
    <mergeCell ref="C68:D68"/>
    <mergeCell ref="C84:D84"/>
    <mergeCell ref="C75:D75"/>
    <mergeCell ref="C79:D79"/>
    <mergeCell ref="C80:D80"/>
    <mergeCell ref="C81:D81"/>
    <mergeCell ref="C76:D76"/>
    <mergeCell ref="C77:D77"/>
  </mergeCells>
  <pageMargins left="0.70866141732283472" right="0.70866141732283472" top="0.74803149606299213" bottom="0.74803149606299213" header="0.31496062992125984" footer="0.31496062992125984"/>
  <pageSetup paperSize="8" scale="63" fitToHeight="0" orientation="landscape" r:id="rId1"/>
  <headerFooter>
    <oddHeader>&amp;R&amp;G</oddHeader>
    <oddFooter>&amp;R&amp;P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Y111"/>
  <sheetViews>
    <sheetView topLeftCell="B4" workbookViewId="0">
      <selection activeCell="I19" sqref="I19"/>
    </sheetView>
  </sheetViews>
  <sheetFormatPr defaultRowHeight="15" x14ac:dyDescent="0.25"/>
  <cols>
    <col min="1" max="1" width="5.42578125" style="30" customWidth="1"/>
    <col min="2" max="2" width="46.7109375" style="19" customWidth="1"/>
    <col min="3" max="3" width="18.5703125" style="19" customWidth="1"/>
    <col min="4" max="4" width="18" style="19" customWidth="1"/>
    <col min="5" max="5" width="16.42578125" style="19" customWidth="1"/>
    <col min="6" max="6" width="52" style="19" hidden="1" customWidth="1"/>
    <col min="7" max="7" width="46.85546875" style="19" hidden="1" customWidth="1"/>
    <col min="8" max="8" width="65" style="19" hidden="1" customWidth="1"/>
    <col min="9" max="9" width="18.140625" style="68" customWidth="1"/>
    <col min="10" max="10" width="14.7109375" style="19" customWidth="1"/>
    <col min="11" max="11" width="13.5703125" style="20" customWidth="1"/>
    <col min="12" max="12" width="10.42578125" style="20" customWidth="1"/>
    <col min="13" max="13" width="11.85546875" style="20" customWidth="1"/>
    <col min="14" max="17" width="9.140625" style="20" customWidth="1"/>
    <col min="18" max="18" width="10.42578125" style="20" customWidth="1"/>
    <col min="19" max="19" width="10" style="143" customWidth="1"/>
    <col min="20" max="21" width="10.42578125" style="20" customWidth="1"/>
    <col min="22" max="22" width="10" style="143" customWidth="1"/>
    <col min="23" max="23" width="55.7109375" style="70" customWidth="1"/>
    <col min="24" max="16384" width="9.140625" style="70"/>
  </cols>
  <sheetData>
    <row r="1" spans="1:23" s="1" customFormat="1" ht="41.25" customHeight="1" x14ac:dyDescent="0.25">
      <c r="A1" s="21"/>
      <c r="B1" s="628" t="s">
        <v>24</v>
      </c>
      <c r="C1" s="624" t="s">
        <v>377</v>
      </c>
      <c r="D1" s="625"/>
      <c r="E1" s="625"/>
      <c r="F1" s="625"/>
      <c r="G1" s="625"/>
      <c r="H1" s="625"/>
      <c r="I1" s="625"/>
      <c r="J1" s="625"/>
      <c r="K1" s="625"/>
      <c r="L1" s="625"/>
      <c r="M1" s="625"/>
      <c r="N1" s="625"/>
      <c r="O1" s="625"/>
      <c r="P1" s="625"/>
      <c r="Q1" s="625"/>
      <c r="R1" s="626"/>
      <c r="S1" s="141"/>
      <c r="T1" s="152"/>
      <c r="U1" s="152"/>
      <c r="V1" s="141"/>
    </row>
    <row r="2" spans="1:23" s="48" customFormat="1" ht="166.5" customHeight="1" x14ac:dyDescent="0.25">
      <c r="A2" s="22"/>
      <c r="B2" s="628"/>
      <c r="C2" s="630" t="s">
        <v>25</v>
      </c>
      <c r="D2" s="631"/>
      <c r="E2" s="44"/>
      <c r="F2" s="44"/>
      <c r="G2" s="44"/>
      <c r="H2" s="44"/>
      <c r="I2" s="44"/>
      <c r="J2" s="54"/>
      <c r="K2" s="53" t="s">
        <v>1</v>
      </c>
      <c r="L2" s="53" t="s">
        <v>2</v>
      </c>
      <c r="M2" s="53" t="s">
        <v>3</v>
      </c>
      <c r="N2" s="53" t="s">
        <v>114</v>
      </c>
      <c r="O2" s="53" t="s">
        <v>4</v>
      </c>
      <c r="P2" s="53" t="s">
        <v>5</v>
      </c>
      <c r="Q2" s="33" t="s">
        <v>6</v>
      </c>
      <c r="R2" s="53" t="s">
        <v>7</v>
      </c>
      <c r="S2" s="142" t="s">
        <v>351</v>
      </c>
      <c r="T2" s="53" t="s">
        <v>367</v>
      </c>
      <c r="U2" s="53"/>
      <c r="V2" s="142"/>
    </row>
    <row r="3" spans="1:23" ht="37.5" customHeight="1" x14ac:dyDescent="0.25">
      <c r="A3" s="23"/>
      <c r="B3" s="629"/>
      <c r="C3" s="632"/>
      <c r="D3" s="633"/>
      <c r="E3" s="45"/>
      <c r="F3" s="45"/>
      <c r="G3" s="45"/>
      <c r="H3" s="45"/>
      <c r="I3" s="45"/>
      <c r="J3" s="57" t="s">
        <v>8</v>
      </c>
      <c r="K3" s="72">
        <v>3094088</v>
      </c>
      <c r="L3" s="72">
        <v>1185742</v>
      </c>
      <c r="M3" s="72">
        <v>800000</v>
      </c>
      <c r="N3" s="72">
        <v>60000</v>
      </c>
      <c r="O3" s="72">
        <v>250000</v>
      </c>
      <c r="P3" s="72">
        <v>0</v>
      </c>
      <c r="Q3" s="72">
        <v>300000</v>
      </c>
      <c r="R3" s="72">
        <v>1000000</v>
      </c>
      <c r="S3" s="72">
        <v>0</v>
      </c>
      <c r="T3" s="72"/>
      <c r="U3" s="72"/>
      <c r="V3" s="72"/>
      <c r="W3" s="374">
        <f>SUM(K3:V3)-R3-Q3-N3-375000</f>
        <v>4954830</v>
      </c>
    </row>
    <row r="4" spans="1:23" ht="37.5" customHeight="1" x14ac:dyDescent="0.25">
      <c r="A4" s="23"/>
      <c r="B4" s="629"/>
      <c r="C4" s="634"/>
      <c r="D4" s="635"/>
      <c r="E4" s="34"/>
      <c r="F4" s="34"/>
      <c r="G4" s="34"/>
      <c r="H4" s="34"/>
      <c r="I4" s="34"/>
      <c r="J4" s="58" t="s">
        <v>14</v>
      </c>
      <c r="K4" s="73">
        <f t="shared" ref="K4:S4" si="0">SUM(K7:K111)</f>
        <v>3094088</v>
      </c>
      <c r="L4" s="73">
        <f t="shared" si="0"/>
        <v>1185742</v>
      </c>
      <c r="M4" s="73">
        <f t="shared" si="0"/>
        <v>800000</v>
      </c>
      <c r="N4" s="73">
        <f t="shared" si="0"/>
        <v>60000</v>
      </c>
      <c r="O4" s="73">
        <f t="shared" si="0"/>
        <v>250000</v>
      </c>
      <c r="P4" s="73">
        <f t="shared" si="0"/>
        <v>0</v>
      </c>
      <c r="Q4" s="73">
        <f t="shared" si="0"/>
        <v>0</v>
      </c>
      <c r="R4" s="73">
        <f t="shared" si="0"/>
        <v>1000000</v>
      </c>
      <c r="S4" s="73">
        <f t="shared" si="0"/>
        <v>0</v>
      </c>
      <c r="T4" s="73"/>
      <c r="U4" s="73"/>
      <c r="V4" s="73"/>
    </row>
    <row r="5" spans="1:23" s="4" customFormat="1" ht="20.100000000000001" customHeight="1" x14ac:dyDescent="0.25">
      <c r="A5" s="24"/>
      <c r="B5" s="629"/>
      <c r="C5" s="59" t="s">
        <v>20</v>
      </c>
      <c r="D5" s="59" t="s">
        <v>21</v>
      </c>
      <c r="E5" s="59" t="s">
        <v>120</v>
      </c>
      <c r="F5" s="59" t="s">
        <v>22</v>
      </c>
      <c r="G5" s="59" t="s">
        <v>30</v>
      </c>
      <c r="H5" s="59" t="s">
        <v>31</v>
      </c>
      <c r="I5" s="60" t="s">
        <v>23</v>
      </c>
      <c r="J5" s="55"/>
      <c r="K5" s="78">
        <f t="shared" ref="K5:S5" si="1">K3-K4</f>
        <v>0</v>
      </c>
      <c r="L5" s="78">
        <f t="shared" si="1"/>
        <v>0</v>
      </c>
      <c r="M5" s="78">
        <f t="shared" si="1"/>
        <v>0</v>
      </c>
      <c r="N5" s="78">
        <f t="shared" si="1"/>
        <v>0</v>
      </c>
      <c r="O5" s="78">
        <f t="shared" si="1"/>
        <v>0</v>
      </c>
      <c r="P5" s="78">
        <f t="shared" si="1"/>
        <v>0</v>
      </c>
      <c r="Q5" s="78">
        <f t="shared" si="1"/>
        <v>300000</v>
      </c>
      <c r="R5" s="78">
        <f t="shared" si="1"/>
        <v>0</v>
      </c>
      <c r="S5" s="78">
        <f t="shared" si="1"/>
        <v>0</v>
      </c>
      <c r="T5" s="78"/>
      <c r="U5" s="78"/>
      <c r="V5" s="78"/>
    </row>
    <row r="6" spans="1:23" s="50" customFormat="1" ht="21" x14ac:dyDescent="0.25">
      <c r="A6" s="49"/>
      <c r="B6" s="51" t="s">
        <v>9</v>
      </c>
      <c r="C6" s="51"/>
      <c r="D6" s="51"/>
      <c r="E6" s="51"/>
      <c r="F6" s="51"/>
      <c r="G6" s="51"/>
      <c r="H6" s="51"/>
      <c r="I6" s="62"/>
      <c r="J6" s="56"/>
      <c r="K6" s="52"/>
      <c r="L6" s="52"/>
      <c r="M6" s="52"/>
      <c r="N6" s="52"/>
      <c r="O6" s="52"/>
      <c r="P6" s="52"/>
      <c r="Q6" s="52"/>
      <c r="R6" s="52"/>
      <c r="S6" s="52"/>
      <c r="T6" s="52"/>
      <c r="U6" s="52"/>
      <c r="V6" s="52"/>
    </row>
    <row r="7" spans="1:23" ht="19.5" customHeight="1" x14ac:dyDescent="0.25">
      <c r="A7" s="25"/>
      <c r="B7" s="116" t="s">
        <v>115</v>
      </c>
      <c r="C7" s="98"/>
      <c r="D7" s="98"/>
      <c r="E7" s="98"/>
      <c r="F7" s="98"/>
      <c r="G7" s="98"/>
      <c r="H7" s="98"/>
      <c r="I7" s="104">
        <f>SUM(I8:I12)</f>
        <v>1050000</v>
      </c>
      <c r="J7" s="100"/>
      <c r="K7" s="105"/>
      <c r="L7" s="105"/>
      <c r="M7" s="105"/>
      <c r="N7" s="105"/>
      <c r="O7" s="105"/>
      <c r="P7" s="105"/>
      <c r="Q7" s="105"/>
      <c r="R7" s="105"/>
      <c r="S7" s="105"/>
      <c r="T7" s="105"/>
      <c r="U7" s="105"/>
      <c r="V7" s="105"/>
    </row>
    <row r="8" spans="1:23" ht="61.5" customHeight="1" x14ac:dyDescent="0.25">
      <c r="A8" s="25"/>
      <c r="B8" s="81" t="s">
        <v>402</v>
      </c>
      <c r="C8" s="35" t="s">
        <v>403</v>
      </c>
      <c r="D8" s="35" t="s">
        <v>404</v>
      </c>
      <c r="E8" s="35" t="s">
        <v>41</v>
      </c>
      <c r="F8" s="35"/>
      <c r="G8" s="35"/>
      <c r="H8" s="35"/>
      <c r="I8" s="83">
        <v>700000</v>
      </c>
      <c r="J8" s="90">
        <f>I8-SUM(K8:T8)</f>
        <v>0</v>
      </c>
      <c r="K8" s="6"/>
      <c r="L8" s="6"/>
      <c r="M8" s="6">
        <v>450000</v>
      </c>
      <c r="N8" s="6"/>
      <c r="O8" s="6">
        <v>250000</v>
      </c>
      <c r="P8" s="6"/>
      <c r="Q8" s="74"/>
      <c r="R8" s="74"/>
      <c r="S8" s="74"/>
      <c r="T8" s="74"/>
      <c r="U8" s="74"/>
      <c r="V8" s="74"/>
    </row>
    <row r="9" spans="1:23" ht="61.5" customHeight="1" x14ac:dyDescent="0.25">
      <c r="A9" s="25"/>
      <c r="B9" s="81"/>
      <c r="C9" s="35"/>
      <c r="D9" s="35"/>
      <c r="E9" s="35"/>
      <c r="F9" s="35"/>
      <c r="G9" s="35"/>
      <c r="H9" s="35"/>
      <c r="I9" s="83"/>
      <c r="J9" s="90"/>
      <c r="K9" s="6"/>
      <c r="L9" s="6"/>
      <c r="M9" s="6"/>
      <c r="N9" s="6"/>
      <c r="O9" s="6"/>
      <c r="P9" s="6"/>
      <c r="Q9" s="74"/>
      <c r="R9" s="74"/>
      <c r="S9" s="74"/>
      <c r="T9" s="74"/>
      <c r="U9" s="74"/>
      <c r="V9" s="74"/>
    </row>
    <row r="10" spans="1:23" ht="60" customHeight="1" x14ac:dyDescent="0.25">
      <c r="A10" s="25"/>
      <c r="B10" s="81" t="s">
        <v>413</v>
      </c>
      <c r="C10" s="35" t="s">
        <v>414</v>
      </c>
      <c r="D10" s="35" t="s">
        <v>415</v>
      </c>
      <c r="E10" s="35" t="s">
        <v>416</v>
      </c>
      <c r="F10" s="61"/>
      <c r="G10" s="61"/>
      <c r="H10" s="35"/>
      <c r="I10" s="83">
        <v>350000</v>
      </c>
      <c r="J10" s="90">
        <f>I10-SUM(K10:T10)</f>
        <v>0</v>
      </c>
      <c r="K10" s="6"/>
      <c r="L10" s="6"/>
      <c r="M10" s="6">
        <v>350000</v>
      </c>
      <c r="N10" s="6"/>
      <c r="O10" s="6"/>
      <c r="P10" s="6"/>
      <c r="Q10" s="74"/>
      <c r="R10" s="74"/>
      <c r="S10" s="74"/>
      <c r="T10" s="74"/>
      <c r="U10" s="74"/>
      <c r="V10" s="74"/>
    </row>
    <row r="11" spans="1:23" x14ac:dyDescent="0.25">
      <c r="A11" s="23"/>
      <c r="B11" s="156"/>
      <c r="C11" s="69"/>
      <c r="D11" s="37"/>
      <c r="E11" s="37"/>
      <c r="F11" s="37"/>
      <c r="G11" s="37"/>
      <c r="H11" s="37"/>
      <c r="I11" s="84"/>
      <c r="J11" s="90"/>
      <c r="K11" s="73"/>
      <c r="L11" s="73"/>
      <c r="M11" s="73"/>
      <c r="N11" s="73"/>
      <c r="O11" s="73"/>
      <c r="P11" s="73"/>
      <c r="Q11" s="73"/>
      <c r="R11" s="73"/>
      <c r="S11" s="74"/>
      <c r="T11" s="73"/>
      <c r="U11" s="73"/>
      <c r="V11" s="74"/>
    </row>
    <row r="12" spans="1:23" x14ac:dyDescent="0.25">
      <c r="A12" s="23"/>
      <c r="B12" s="79"/>
      <c r="C12" s="79"/>
      <c r="D12" s="79"/>
      <c r="E12" s="79"/>
      <c r="F12" s="79"/>
      <c r="G12" s="79"/>
      <c r="H12" s="79"/>
      <c r="I12" s="63"/>
      <c r="J12" s="91"/>
      <c r="K12" s="73"/>
      <c r="L12" s="73"/>
      <c r="M12" s="73"/>
      <c r="N12" s="73"/>
      <c r="O12" s="73"/>
      <c r="P12" s="73"/>
      <c r="Q12" s="73"/>
      <c r="R12" s="73"/>
      <c r="S12" s="144"/>
      <c r="T12" s="73"/>
      <c r="U12" s="73"/>
      <c r="V12" s="144"/>
    </row>
    <row r="13" spans="1:23" ht="18.75" x14ac:dyDescent="0.3">
      <c r="A13" s="26"/>
      <c r="B13" s="115" t="s">
        <v>99</v>
      </c>
      <c r="C13" s="101"/>
      <c r="D13" s="101"/>
      <c r="E13" s="101"/>
      <c r="F13" s="102"/>
      <c r="G13" s="102"/>
      <c r="H13" s="101"/>
      <c r="I13" s="103">
        <f>SUM(I14:I16)</f>
        <v>1000000</v>
      </c>
      <c r="J13" s="106"/>
      <c r="K13" s="107"/>
      <c r="L13" s="107"/>
      <c r="M13" s="107"/>
      <c r="N13" s="107"/>
      <c r="O13" s="107"/>
      <c r="P13" s="107"/>
      <c r="Q13" s="107"/>
      <c r="R13" s="107"/>
      <c r="S13" s="107"/>
      <c r="T13" s="107"/>
      <c r="U13" s="107"/>
      <c r="V13" s="107"/>
    </row>
    <row r="14" spans="1:23" ht="23.25" customHeight="1" x14ac:dyDescent="0.25">
      <c r="A14" s="26"/>
      <c r="B14" s="87" t="s">
        <v>148</v>
      </c>
      <c r="C14" s="87" t="s">
        <v>106</v>
      </c>
      <c r="D14" s="87" t="s">
        <v>369</v>
      </c>
      <c r="E14" s="87"/>
      <c r="F14" s="87"/>
      <c r="G14" s="79"/>
      <c r="H14" s="79"/>
      <c r="I14" s="82">
        <v>350000</v>
      </c>
      <c r="J14" s="90">
        <f>I14-SUM(K14:T14)</f>
        <v>0</v>
      </c>
      <c r="K14" s="75"/>
      <c r="L14" s="75">
        <v>350000</v>
      </c>
      <c r="M14" s="75"/>
      <c r="N14" s="75"/>
      <c r="O14" s="75"/>
      <c r="P14" s="75"/>
      <c r="Q14" s="75"/>
      <c r="R14" s="75"/>
      <c r="S14" s="144"/>
      <c r="T14" s="75"/>
      <c r="U14" s="75"/>
      <c r="V14" s="144"/>
    </row>
    <row r="15" spans="1:23" s="71" customFormat="1" ht="45" x14ac:dyDescent="0.25">
      <c r="A15" s="26"/>
      <c r="B15" s="79" t="s">
        <v>443</v>
      </c>
      <c r="C15" s="79" t="s">
        <v>446</v>
      </c>
      <c r="D15" s="79" t="s">
        <v>447</v>
      </c>
      <c r="E15" s="79" t="s">
        <v>423</v>
      </c>
      <c r="F15" s="79"/>
      <c r="G15" s="79"/>
      <c r="H15" s="79"/>
      <c r="I15" s="82">
        <v>500000</v>
      </c>
      <c r="J15" s="90">
        <f>I15-SUM(K15:T15)</f>
        <v>0</v>
      </c>
      <c r="K15" s="75">
        <v>500000</v>
      </c>
      <c r="L15" s="75"/>
      <c r="M15" s="75"/>
      <c r="N15" s="75"/>
      <c r="O15" s="75"/>
      <c r="P15" s="75"/>
      <c r="Q15" s="75"/>
      <c r="R15" s="75"/>
      <c r="S15" s="75"/>
      <c r="T15" s="75"/>
      <c r="U15" s="75"/>
      <c r="V15" s="75"/>
    </row>
    <row r="16" spans="1:23" s="71" customFormat="1" ht="28.5" customHeight="1" x14ac:dyDescent="0.25">
      <c r="A16" s="26"/>
      <c r="B16" s="79" t="s">
        <v>461</v>
      </c>
      <c r="C16" s="79" t="s">
        <v>462</v>
      </c>
      <c r="D16" s="79" t="s">
        <v>462</v>
      </c>
      <c r="E16" s="79" t="s">
        <v>366</v>
      </c>
      <c r="F16" s="79"/>
      <c r="G16" s="79"/>
      <c r="H16" s="79"/>
      <c r="I16" s="82">
        <v>150000</v>
      </c>
      <c r="J16" s="90">
        <f>I16-SUM(K16:T16)</f>
        <v>0</v>
      </c>
      <c r="K16" s="75">
        <v>150000</v>
      </c>
      <c r="L16" s="75"/>
      <c r="M16" s="75"/>
      <c r="N16" s="75"/>
      <c r="O16" s="75"/>
      <c r="P16" s="75"/>
      <c r="Q16" s="75"/>
      <c r="R16" s="75"/>
      <c r="S16" s="75"/>
      <c r="T16" s="75"/>
      <c r="U16" s="75"/>
      <c r="V16" s="75"/>
    </row>
    <row r="17" spans="1:24" s="71" customFormat="1" ht="18" customHeight="1" x14ac:dyDescent="0.25">
      <c r="A17" s="26"/>
      <c r="B17" s="115" t="s">
        <v>100</v>
      </c>
      <c r="C17" s="102"/>
      <c r="D17" s="102"/>
      <c r="E17" s="102"/>
      <c r="F17" s="102"/>
      <c r="G17" s="102"/>
      <c r="H17" s="102"/>
      <c r="I17" s="104">
        <f>SUM(I19:I20)</f>
        <v>79830</v>
      </c>
      <c r="J17" s="108"/>
      <c r="K17" s="107"/>
      <c r="L17" s="107"/>
      <c r="M17" s="107"/>
      <c r="N17" s="107"/>
      <c r="O17" s="107"/>
      <c r="P17" s="107"/>
      <c r="Q17" s="107"/>
      <c r="R17" s="107"/>
      <c r="S17" s="107"/>
      <c r="T17" s="107"/>
      <c r="U17" s="107"/>
      <c r="V17" s="107"/>
    </row>
    <row r="18" spans="1:24" s="71" customFormat="1" ht="51.75" customHeight="1" x14ac:dyDescent="0.25">
      <c r="A18" s="461"/>
      <c r="B18" s="465" t="s">
        <v>500</v>
      </c>
      <c r="C18" s="465" t="s">
        <v>469</v>
      </c>
      <c r="D18" s="465" t="s">
        <v>490</v>
      </c>
      <c r="E18" s="465" t="s">
        <v>493</v>
      </c>
      <c r="F18" s="465"/>
      <c r="G18" s="465"/>
      <c r="H18" s="465"/>
      <c r="I18" s="469">
        <v>750000</v>
      </c>
      <c r="J18" s="472">
        <f>I18-SUM(K18:V18)</f>
        <v>0</v>
      </c>
      <c r="K18" s="456">
        <v>314258</v>
      </c>
      <c r="L18" s="456">
        <v>435742</v>
      </c>
      <c r="M18" s="456"/>
      <c r="N18" s="456"/>
      <c r="O18" s="456"/>
      <c r="P18" s="456"/>
      <c r="Q18" s="456"/>
      <c r="R18" s="456"/>
      <c r="S18" s="456"/>
      <c r="T18" s="456"/>
      <c r="U18" s="456"/>
      <c r="V18" s="456"/>
      <c r="W18" s="456"/>
      <c r="X18" s="456"/>
    </row>
    <row r="19" spans="1:24" s="71" customFormat="1" ht="50.25" customHeight="1" x14ac:dyDescent="0.25">
      <c r="A19" s="26"/>
      <c r="B19" s="79" t="s">
        <v>487</v>
      </c>
      <c r="C19" s="87" t="s">
        <v>462</v>
      </c>
      <c r="D19" s="87" t="s">
        <v>488</v>
      </c>
      <c r="E19" s="87" t="s">
        <v>489</v>
      </c>
      <c r="F19" s="87"/>
      <c r="G19" s="86"/>
      <c r="H19" s="86"/>
      <c r="I19" s="82">
        <v>79830</v>
      </c>
      <c r="J19" s="90">
        <f>I19-SUM(K19:T19)</f>
        <v>0</v>
      </c>
      <c r="K19" s="75">
        <v>79830</v>
      </c>
      <c r="L19" s="75"/>
      <c r="M19" s="75"/>
      <c r="N19" s="75"/>
      <c r="O19" s="75"/>
      <c r="P19" s="75"/>
      <c r="Q19" s="75"/>
      <c r="R19" s="75"/>
      <c r="S19" s="75"/>
      <c r="T19" s="75"/>
      <c r="U19" s="75"/>
      <c r="V19" s="75"/>
    </row>
    <row r="20" spans="1:24" ht="18" customHeight="1" x14ac:dyDescent="0.25">
      <c r="A20" s="23"/>
      <c r="B20" s="79"/>
      <c r="C20" s="79"/>
      <c r="D20" s="79"/>
      <c r="E20" s="79"/>
      <c r="F20" s="79"/>
      <c r="G20" s="79"/>
      <c r="I20" s="83"/>
      <c r="J20" s="91"/>
      <c r="K20" s="73"/>
      <c r="L20" s="73"/>
      <c r="M20" s="73"/>
      <c r="N20" s="73"/>
      <c r="O20" s="73"/>
      <c r="P20" s="73"/>
      <c r="Q20" s="73"/>
      <c r="R20" s="73"/>
      <c r="S20" s="73"/>
      <c r="T20" s="73"/>
      <c r="U20" s="73"/>
      <c r="V20" s="73"/>
    </row>
    <row r="21" spans="1:24" ht="18" customHeight="1" x14ac:dyDescent="0.3">
      <c r="A21" s="23"/>
      <c r="B21" s="115" t="s">
        <v>47</v>
      </c>
      <c r="C21" s="101"/>
      <c r="D21" s="101"/>
      <c r="E21" s="101"/>
      <c r="F21" s="101"/>
      <c r="G21" s="101"/>
      <c r="H21" s="101"/>
      <c r="I21" s="99">
        <f>SUM(I22:I25)</f>
        <v>950000</v>
      </c>
      <c r="J21" s="106"/>
      <c r="K21" s="107"/>
      <c r="L21" s="107"/>
      <c r="M21" s="107"/>
      <c r="N21" s="107"/>
      <c r="O21" s="107"/>
      <c r="P21" s="107"/>
      <c r="Q21" s="107"/>
      <c r="R21" s="107"/>
      <c r="S21" s="107"/>
      <c r="T21" s="107"/>
      <c r="U21" s="107"/>
      <c r="V21" s="107"/>
    </row>
    <row r="22" spans="1:24" s="71" customFormat="1" x14ac:dyDescent="0.25">
      <c r="A22" s="23"/>
      <c r="B22" s="135" t="s">
        <v>97</v>
      </c>
      <c r="C22" s="79" t="s">
        <v>390</v>
      </c>
      <c r="D22" s="153" t="s">
        <v>391</v>
      </c>
      <c r="E22" s="79" t="s">
        <v>392</v>
      </c>
      <c r="F22" s="79"/>
      <c r="G22" s="86"/>
      <c r="H22" s="38"/>
      <c r="I22" s="82">
        <v>300000</v>
      </c>
      <c r="J22" s="90">
        <f>I22-SUM(K22:R22)</f>
        <v>0</v>
      </c>
      <c r="K22" s="73">
        <v>300000</v>
      </c>
      <c r="L22" s="73"/>
      <c r="M22" s="73"/>
      <c r="N22" s="73"/>
      <c r="O22" s="73"/>
      <c r="P22" s="73"/>
      <c r="Q22" s="73"/>
      <c r="R22" s="73"/>
      <c r="S22" s="73"/>
      <c r="T22" s="73"/>
      <c r="U22" s="73"/>
      <c r="V22" s="73"/>
    </row>
    <row r="23" spans="1:24" s="71" customFormat="1" ht="30" x14ac:dyDescent="0.25">
      <c r="A23" s="23"/>
      <c r="B23" s="155" t="s">
        <v>394</v>
      </c>
      <c r="C23" s="79" t="s">
        <v>395</v>
      </c>
      <c r="D23" s="79" t="s">
        <v>396</v>
      </c>
      <c r="E23" s="79" t="s">
        <v>397</v>
      </c>
      <c r="F23" s="79"/>
      <c r="G23" s="86"/>
      <c r="H23" s="38"/>
      <c r="I23" s="82">
        <v>200000</v>
      </c>
      <c r="J23" s="90">
        <f>I23-SUM(K23:R23)</f>
        <v>0</v>
      </c>
      <c r="K23" s="73">
        <v>200000</v>
      </c>
      <c r="L23" s="73"/>
      <c r="M23" s="73"/>
      <c r="N23" s="73"/>
      <c r="O23" s="73"/>
      <c r="P23" s="73"/>
      <c r="Q23" s="73"/>
      <c r="R23" s="73"/>
      <c r="S23" s="73"/>
      <c r="T23" s="73"/>
      <c r="U23" s="73"/>
      <c r="V23" s="73"/>
    </row>
    <row r="24" spans="1:24" s="71" customFormat="1" x14ac:dyDescent="0.25">
      <c r="A24" s="23"/>
      <c r="B24" s="155" t="s">
        <v>398</v>
      </c>
      <c r="C24" s="153" t="s">
        <v>399</v>
      </c>
      <c r="D24" s="89" t="s">
        <v>400</v>
      </c>
      <c r="E24" s="79" t="s">
        <v>401</v>
      </c>
      <c r="F24" s="38"/>
      <c r="G24" s="38"/>
      <c r="H24" s="38"/>
      <c r="I24" s="82">
        <v>150000</v>
      </c>
      <c r="J24" s="90">
        <f>I24-SUM(K24:R24)</f>
        <v>0</v>
      </c>
      <c r="K24" s="73">
        <v>150000</v>
      </c>
      <c r="L24" s="73"/>
      <c r="M24" s="73"/>
      <c r="N24" s="73"/>
      <c r="O24" s="73"/>
      <c r="P24" s="73"/>
      <c r="Q24" s="73"/>
      <c r="R24" s="73"/>
      <c r="S24" s="73"/>
      <c r="T24" s="73"/>
      <c r="U24" s="73"/>
      <c r="V24" s="73"/>
    </row>
    <row r="25" spans="1:24" s="71" customFormat="1" x14ac:dyDescent="0.25">
      <c r="A25" s="23"/>
      <c r="B25" s="79" t="s">
        <v>113</v>
      </c>
      <c r="C25" s="38"/>
      <c r="D25" s="38"/>
      <c r="E25" s="38"/>
      <c r="F25" s="38"/>
      <c r="G25" s="38"/>
      <c r="H25" s="38"/>
      <c r="I25" s="82">
        <v>300000</v>
      </c>
      <c r="J25" s="90">
        <f>I25-SUM(K25:R25)</f>
        <v>0</v>
      </c>
      <c r="K25" s="73">
        <v>300000</v>
      </c>
      <c r="L25" s="73"/>
      <c r="M25" s="73"/>
      <c r="N25" s="73"/>
      <c r="O25" s="73"/>
      <c r="P25" s="73"/>
      <c r="Q25" s="73"/>
      <c r="R25" s="73"/>
      <c r="S25" s="73"/>
      <c r="T25" s="73"/>
      <c r="U25" s="73"/>
      <c r="V25" s="73"/>
    </row>
    <row r="26" spans="1:24" s="12" customFormat="1" ht="18.75" x14ac:dyDescent="0.3">
      <c r="A26" s="27"/>
      <c r="B26" s="115" t="s">
        <v>48</v>
      </c>
      <c r="C26" s="101"/>
      <c r="D26" s="101"/>
      <c r="E26" s="101"/>
      <c r="F26" s="101"/>
      <c r="G26" s="101"/>
      <c r="H26" s="101"/>
      <c r="I26" s="99">
        <f>SUM(I27:I54)</f>
        <v>900000</v>
      </c>
      <c r="J26" s="92"/>
      <c r="K26" s="76"/>
      <c r="L26" s="76"/>
      <c r="M26" s="76"/>
      <c r="N26" s="76"/>
      <c r="O26" s="76"/>
      <c r="P26" s="76"/>
      <c r="Q26" s="76"/>
      <c r="R26" s="76"/>
      <c r="S26" s="76"/>
      <c r="T26" s="76"/>
      <c r="U26" s="76"/>
      <c r="V26" s="76"/>
    </row>
    <row r="27" spans="1:24" s="71" customFormat="1" x14ac:dyDescent="0.25">
      <c r="A27" s="23"/>
      <c r="B27" s="125" t="s">
        <v>1027</v>
      </c>
      <c r="C27" s="423" t="s">
        <v>233</v>
      </c>
      <c r="D27" s="423" t="s">
        <v>233</v>
      </c>
      <c r="E27" s="424">
        <v>20</v>
      </c>
      <c r="F27" s="79" t="s">
        <v>276</v>
      </c>
      <c r="G27" s="79" t="s">
        <v>278</v>
      </c>
      <c r="H27" s="79" t="s">
        <v>277</v>
      </c>
      <c r="I27" s="428">
        <v>12000</v>
      </c>
      <c r="J27" s="90">
        <f t="shared" ref="J27:J42" si="2">I27-SUM(K27:R27)</f>
        <v>0</v>
      </c>
      <c r="K27" s="428">
        <v>12000</v>
      </c>
      <c r="L27" s="73"/>
      <c r="M27" s="73"/>
      <c r="N27" s="73"/>
      <c r="O27" s="73"/>
      <c r="P27" s="73"/>
      <c r="Q27" s="73"/>
      <c r="R27" s="73"/>
      <c r="S27" s="73"/>
      <c r="T27" s="73"/>
      <c r="U27" s="73"/>
      <c r="V27" s="73"/>
    </row>
    <row r="28" spans="1:24" s="71" customFormat="1" x14ac:dyDescent="0.25">
      <c r="A28" s="23"/>
      <c r="B28" s="125" t="s">
        <v>1028</v>
      </c>
      <c r="C28" s="423" t="s">
        <v>1046</v>
      </c>
      <c r="D28" s="423" t="s">
        <v>1047</v>
      </c>
      <c r="E28" s="424">
        <v>160</v>
      </c>
      <c r="F28" s="79" t="s">
        <v>276</v>
      </c>
      <c r="G28" s="79" t="s">
        <v>278</v>
      </c>
      <c r="H28" s="79" t="s">
        <v>277</v>
      </c>
      <c r="I28" s="428">
        <v>96000</v>
      </c>
      <c r="J28" s="90">
        <f t="shared" si="2"/>
        <v>0</v>
      </c>
      <c r="K28" s="428">
        <v>96000</v>
      </c>
      <c r="L28" s="73"/>
      <c r="M28" s="73"/>
      <c r="N28" s="73"/>
      <c r="O28" s="73"/>
      <c r="P28" s="73"/>
      <c r="Q28" s="73"/>
      <c r="R28" s="73"/>
      <c r="S28" s="73"/>
      <c r="T28" s="73"/>
      <c r="U28" s="73"/>
      <c r="V28" s="73"/>
    </row>
    <row r="29" spans="1:24" s="71" customFormat="1" x14ac:dyDescent="0.25">
      <c r="A29" s="23"/>
      <c r="B29" s="125" t="s">
        <v>1028</v>
      </c>
      <c r="C29" s="423" t="s">
        <v>1048</v>
      </c>
      <c r="D29" s="423" t="s">
        <v>1047</v>
      </c>
      <c r="E29" s="424">
        <v>160</v>
      </c>
      <c r="F29" s="79" t="s">
        <v>276</v>
      </c>
      <c r="G29" s="79" t="s">
        <v>278</v>
      </c>
      <c r="H29" s="79" t="s">
        <v>277</v>
      </c>
      <c r="I29" s="428">
        <v>96000</v>
      </c>
      <c r="J29" s="90">
        <f t="shared" si="2"/>
        <v>0</v>
      </c>
      <c r="K29" s="428">
        <v>96000</v>
      </c>
      <c r="L29" s="73"/>
      <c r="M29" s="73"/>
      <c r="N29" s="73"/>
      <c r="O29" s="73"/>
      <c r="P29" s="73"/>
      <c r="Q29" s="73"/>
      <c r="R29" s="73"/>
      <c r="S29" s="73"/>
      <c r="T29" s="73"/>
      <c r="U29" s="73"/>
      <c r="V29" s="73"/>
    </row>
    <row r="30" spans="1:24" s="71" customFormat="1" x14ac:dyDescent="0.25">
      <c r="A30" s="23"/>
      <c r="B30" s="125" t="s">
        <v>1029</v>
      </c>
      <c r="C30" s="423" t="s">
        <v>1049</v>
      </c>
      <c r="D30" s="423" t="s">
        <v>1050</v>
      </c>
      <c r="E30" s="424">
        <v>220</v>
      </c>
      <c r="F30" s="79" t="s">
        <v>276</v>
      </c>
      <c r="G30" s="79" t="s">
        <v>278</v>
      </c>
      <c r="H30" s="79" t="s">
        <v>277</v>
      </c>
      <c r="I30" s="428">
        <v>132000</v>
      </c>
      <c r="J30" s="90">
        <f t="shared" si="2"/>
        <v>0</v>
      </c>
      <c r="K30" s="428">
        <v>132000</v>
      </c>
      <c r="L30" s="73"/>
      <c r="M30" s="73"/>
      <c r="N30" s="73"/>
      <c r="O30" s="73"/>
      <c r="P30" s="73"/>
      <c r="Q30" s="73"/>
      <c r="R30" s="73"/>
      <c r="S30" s="73"/>
      <c r="T30" s="73"/>
      <c r="U30" s="73"/>
      <c r="V30" s="73"/>
    </row>
    <row r="31" spans="1:24" s="71" customFormat="1" x14ac:dyDescent="0.25">
      <c r="A31" s="23"/>
      <c r="B31" s="125" t="s">
        <v>1030</v>
      </c>
      <c r="C31" s="423" t="s">
        <v>226</v>
      </c>
      <c r="D31" s="423" t="s">
        <v>226</v>
      </c>
      <c r="E31" s="424">
        <v>10</v>
      </c>
      <c r="F31" s="79" t="s">
        <v>276</v>
      </c>
      <c r="G31" s="79" t="s">
        <v>278</v>
      </c>
      <c r="H31" s="79" t="s">
        <v>277</v>
      </c>
      <c r="I31" s="428">
        <v>6000</v>
      </c>
      <c r="J31" s="90">
        <f t="shared" si="2"/>
        <v>0</v>
      </c>
      <c r="K31" s="428">
        <v>6000</v>
      </c>
      <c r="L31" s="73"/>
      <c r="M31" s="73"/>
      <c r="N31" s="73"/>
      <c r="O31" s="73"/>
      <c r="P31" s="73"/>
      <c r="Q31" s="73"/>
      <c r="R31" s="73"/>
      <c r="S31" s="73"/>
      <c r="T31" s="73"/>
      <c r="U31" s="73"/>
      <c r="V31" s="73"/>
    </row>
    <row r="32" spans="1:24" s="71" customFormat="1" x14ac:dyDescent="0.25">
      <c r="A32" s="23"/>
      <c r="B32" s="125" t="s">
        <v>1031</v>
      </c>
      <c r="C32" s="423" t="s">
        <v>252</v>
      </c>
      <c r="D32" s="423" t="s">
        <v>926</v>
      </c>
      <c r="E32" s="424">
        <v>80</v>
      </c>
      <c r="F32" s="79" t="s">
        <v>276</v>
      </c>
      <c r="G32" s="79" t="s">
        <v>278</v>
      </c>
      <c r="H32" s="79" t="s">
        <v>277</v>
      </c>
      <c r="I32" s="428">
        <v>48000</v>
      </c>
      <c r="J32" s="90">
        <f t="shared" si="2"/>
        <v>0</v>
      </c>
      <c r="K32" s="428">
        <v>48000</v>
      </c>
      <c r="L32" s="73"/>
      <c r="M32" s="73"/>
      <c r="N32" s="73"/>
      <c r="O32" s="73"/>
      <c r="P32" s="73"/>
      <c r="Q32" s="73"/>
      <c r="R32" s="73"/>
      <c r="S32" s="73"/>
      <c r="T32" s="73"/>
      <c r="U32" s="73"/>
      <c r="V32" s="73"/>
    </row>
    <row r="33" spans="1:25" s="71" customFormat="1" x14ac:dyDescent="0.25">
      <c r="A33" s="23"/>
      <c r="B33" s="125" t="s">
        <v>1032</v>
      </c>
      <c r="C33" s="423" t="s">
        <v>923</v>
      </c>
      <c r="D33" s="423" t="s">
        <v>917</v>
      </c>
      <c r="E33" s="424">
        <v>35</v>
      </c>
      <c r="F33" s="79" t="s">
        <v>276</v>
      </c>
      <c r="G33" s="79" t="s">
        <v>278</v>
      </c>
      <c r="H33" s="79" t="s">
        <v>277</v>
      </c>
      <c r="I33" s="428">
        <v>21000</v>
      </c>
      <c r="J33" s="90">
        <f t="shared" si="2"/>
        <v>0</v>
      </c>
      <c r="K33" s="428">
        <v>21000</v>
      </c>
      <c r="L33" s="73"/>
      <c r="M33" s="73"/>
      <c r="N33" s="73"/>
      <c r="O33" s="73"/>
      <c r="P33" s="73"/>
      <c r="Q33" s="73"/>
      <c r="R33" s="73"/>
      <c r="S33" s="73"/>
      <c r="T33" s="73"/>
      <c r="U33" s="73"/>
      <c r="V33" s="73"/>
    </row>
    <row r="34" spans="1:25" s="71" customFormat="1" x14ac:dyDescent="0.25">
      <c r="A34" s="23"/>
      <c r="B34" s="125" t="s">
        <v>1033</v>
      </c>
      <c r="C34" s="423" t="s">
        <v>263</v>
      </c>
      <c r="D34" s="422" t="s">
        <v>263</v>
      </c>
      <c r="E34" s="425">
        <v>6</v>
      </c>
      <c r="F34" s="79" t="s">
        <v>276</v>
      </c>
      <c r="G34" s="79" t="s">
        <v>278</v>
      </c>
      <c r="H34" s="79" t="s">
        <v>277</v>
      </c>
      <c r="I34" s="428">
        <v>3600</v>
      </c>
      <c r="J34" s="90">
        <f t="shared" si="2"/>
        <v>0</v>
      </c>
      <c r="K34" s="428">
        <v>3600</v>
      </c>
      <c r="L34" s="73"/>
      <c r="M34" s="73"/>
      <c r="N34" s="73"/>
      <c r="O34" s="73"/>
      <c r="P34" s="73"/>
      <c r="Q34" s="73"/>
      <c r="R34" s="73"/>
      <c r="S34" s="73"/>
      <c r="T34" s="73"/>
      <c r="U34" s="73"/>
      <c r="V34" s="73"/>
    </row>
    <row r="35" spans="1:25" s="71" customFormat="1" x14ac:dyDescent="0.25">
      <c r="A35" s="23"/>
      <c r="B35" s="125" t="s">
        <v>1034</v>
      </c>
      <c r="C35" s="423" t="s">
        <v>245</v>
      </c>
      <c r="D35" s="423" t="s">
        <v>1026</v>
      </c>
      <c r="E35" s="424">
        <v>110</v>
      </c>
      <c r="F35" s="79" t="s">
        <v>276</v>
      </c>
      <c r="G35" s="79" t="s">
        <v>278</v>
      </c>
      <c r="H35" s="79" t="s">
        <v>277</v>
      </c>
      <c r="I35" s="428">
        <v>66000</v>
      </c>
      <c r="J35" s="90">
        <f t="shared" si="2"/>
        <v>0</v>
      </c>
      <c r="K35" s="428">
        <v>66000</v>
      </c>
      <c r="L35" s="73"/>
      <c r="M35" s="73"/>
      <c r="N35" s="73"/>
      <c r="O35" s="73"/>
      <c r="P35" s="73"/>
      <c r="Q35" s="73"/>
      <c r="R35" s="73"/>
      <c r="S35" s="73"/>
      <c r="T35" s="73"/>
      <c r="U35" s="73"/>
      <c r="V35" s="73"/>
    </row>
    <row r="36" spans="1:25" s="71" customFormat="1" x14ac:dyDescent="0.25">
      <c r="A36" s="23"/>
      <c r="B36" s="125" t="s">
        <v>1034</v>
      </c>
      <c r="C36" s="423" t="s">
        <v>919</v>
      </c>
      <c r="D36" s="423" t="s">
        <v>1019</v>
      </c>
      <c r="E36" s="424">
        <v>80</v>
      </c>
      <c r="F36" s="79" t="s">
        <v>276</v>
      </c>
      <c r="G36" s="79" t="s">
        <v>278</v>
      </c>
      <c r="H36" s="79" t="s">
        <v>277</v>
      </c>
      <c r="I36" s="428">
        <v>48000</v>
      </c>
      <c r="J36" s="90">
        <f t="shared" si="2"/>
        <v>0</v>
      </c>
      <c r="K36" s="428">
        <v>48000</v>
      </c>
      <c r="L36" s="73"/>
      <c r="M36" s="73"/>
      <c r="N36" s="73"/>
      <c r="O36" s="73"/>
      <c r="P36" s="73"/>
      <c r="Q36" s="73"/>
      <c r="R36" s="73"/>
      <c r="S36" s="73"/>
      <c r="T36" s="73"/>
      <c r="U36" s="73"/>
      <c r="V36" s="73"/>
    </row>
    <row r="37" spans="1:25" s="71" customFormat="1" x14ac:dyDescent="0.25">
      <c r="A37" s="23"/>
      <c r="B37" s="125" t="s">
        <v>1035</v>
      </c>
      <c r="C37" s="423" t="s">
        <v>226</v>
      </c>
      <c r="D37" s="423" t="s">
        <v>133</v>
      </c>
      <c r="E37" s="424">
        <v>50</v>
      </c>
      <c r="F37" s="79" t="s">
        <v>276</v>
      </c>
      <c r="G37" s="79" t="s">
        <v>278</v>
      </c>
      <c r="H37" s="79" t="s">
        <v>277</v>
      </c>
      <c r="I37" s="428">
        <v>30000</v>
      </c>
      <c r="J37" s="90">
        <f t="shared" si="2"/>
        <v>0</v>
      </c>
      <c r="K37" s="428">
        <v>30000</v>
      </c>
      <c r="L37" s="73"/>
      <c r="M37" s="73"/>
      <c r="N37" s="73"/>
      <c r="O37" s="73"/>
      <c r="P37" s="73"/>
      <c r="Q37" s="73"/>
      <c r="R37" s="73"/>
      <c r="S37" s="73"/>
      <c r="T37" s="73"/>
      <c r="U37" s="73"/>
      <c r="V37" s="73"/>
    </row>
    <row r="38" spans="1:25" s="71" customFormat="1" x14ac:dyDescent="0.25">
      <c r="A38" s="23"/>
      <c r="B38" s="125" t="s">
        <v>1036</v>
      </c>
      <c r="C38" s="423" t="s">
        <v>235</v>
      </c>
      <c r="D38" s="423" t="s">
        <v>1019</v>
      </c>
      <c r="E38" s="424">
        <v>40</v>
      </c>
      <c r="F38" s="79" t="s">
        <v>276</v>
      </c>
      <c r="G38" s="79" t="s">
        <v>278</v>
      </c>
      <c r="H38" s="79" t="s">
        <v>277</v>
      </c>
      <c r="I38" s="428">
        <v>24000</v>
      </c>
      <c r="J38" s="90">
        <f t="shared" si="2"/>
        <v>0</v>
      </c>
      <c r="K38" s="428">
        <v>24000</v>
      </c>
      <c r="L38" s="73"/>
      <c r="M38" s="73"/>
      <c r="N38" s="73"/>
      <c r="O38" s="73"/>
      <c r="P38" s="73"/>
      <c r="Q38" s="73"/>
      <c r="R38" s="73"/>
      <c r="S38" s="73"/>
      <c r="T38" s="73"/>
      <c r="U38" s="73"/>
      <c r="V38" s="73"/>
    </row>
    <row r="39" spans="1:25" s="71" customFormat="1" x14ac:dyDescent="0.25">
      <c r="A39" s="23"/>
      <c r="B39" s="125" t="s">
        <v>1037</v>
      </c>
      <c r="C39" s="423" t="s">
        <v>252</v>
      </c>
      <c r="D39" s="423" t="s">
        <v>245</v>
      </c>
      <c r="E39" s="424">
        <v>40</v>
      </c>
      <c r="F39" s="79" t="s">
        <v>276</v>
      </c>
      <c r="G39" s="79" t="s">
        <v>278</v>
      </c>
      <c r="H39" s="79" t="s">
        <v>277</v>
      </c>
      <c r="I39" s="428">
        <v>24000</v>
      </c>
      <c r="J39" s="90">
        <f t="shared" si="2"/>
        <v>0</v>
      </c>
      <c r="K39" s="428">
        <v>24000</v>
      </c>
      <c r="L39" s="73"/>
      <c r="M39" s="73"/>
      <c r="N39" s="73"/>
      <c r="O39" s="73"/>
      <c r="P39" s="73"/>
      <c r="Q39" s="73"/>
      <c r="R39" s="73"/>
      <c r="S39" s="73"/>
      <c r="T39" s="73"/>
      <c r="U39" s="73"/>
      <c r="V39" s="73"/>
    </row>
    <row r="40" spans="1:25" s="71" customFormat="1" x14ac:dyDescent="0.25">
      <c r="A40" s="23"/>
      <c r="B40" s="125" t="s">
        <v>1037</v>
      </c>
      <c r="C40" s="423" t="s">
        <v>920</v>
      </c>
      <c r="D40" s="423" t="s">
        <v>235</v>
      </c>
      <c r="E40" s="424">
        <v>30</v>
      </c>
      <c r="F40" s="79" t="s">
        <v>276</v>
      </c>
      <c r="G40" s="79" t="s">
        <v>278</v>
      </c>
      <c r="H40" s="79" t="s">
        <v>277</v>
      </c>
      <c r="I40" s="428">
        <v>18000</v>
      </c>
      <c r="J40" s="90">
        <f t="shared" si="2"/>
        <v>0</v>
      </c>
      <c r="K40" s="428">
        <v>18000</v>
      </c>
      <c r="L40" s="73"/>
      <c r="M40" s="73"/>
      <c r="N40" s="73"/>
      <c r="O40" s="73"/>
      <c r="P40" s="73"/>
      <c r="Q40" s="73"/>
      <c r="R40" s="73"/>
      <c r="S40" s="73"/>
      <c r="T40" s="73"/>
      <c r="U40" s="73"/>
      <c r="V40" s="73"/>
    </row>
    <row r="41" spans="1:25" s="71" customFormat="1" x14ac:dyDescent="0.25">
      <c r="A41" s="23"/>
      <c r="B41" s="125" t="s">
        <v>1038</v>
      </c>
      <c r="C41" s="423" t="s">
        <v>226</v>
      </c>
      <c r="D41" s="423" t="s">
        <v>253</v>
      </c>
      <c r="E41" s="424">
        <v>40</v>
      </c>
      <c r="F41" s="79" t="s">
        <v>276</v>
      </c>
      <c r="G41" s="79" t="s">
        <v>278</v>
      </c>
      <c r="H41" s="79" t="s">
        <v>277</v>
      </c>
      <c r="I41" s="428">
        <v>24000</v>
      </c>
      <c r="J41" s="90">
        <f t="shared" si="2"/>
        <v>0</v>
      </c>
      <c r="K41" s="428">
        <v>24000</v>
      </c>
      <c r="L41" s="73"/>
      <c r="M41" s="73"/>
      <c r="N41" s="73"/>
      <c r="O41" s="73"/>
      <c r="P41" s="73"/>
      <c r="Q41" s="73"/>
      <c r="R41" s="73"/>
      <c r="S41" s="73"/>
      <c r="T41" s="73"/>
      <c r="U41" s="73"/>
      <c r="V41" s="73"/>
    </row>
    <row r="42" spans="1:25" s="71" customFormat="1" x14ac:dyDescent="0.25">
      <c r="A42" s="23"/>
      <c r="B42" s="125" t="s">
        <v>1039</v>
      </c>
      <c r="C42" s="423" t="s">
        <v>241</v>
      </c>
      <c r="D42" s="423" t="s">
        <v>1051</v>
      </c>
      <c r="E42" s="424">
        <v>180</v>
      </c>
      <c r="F42" s="79" t="s">
        <v>276</v>
      </c>
      <c r="G42" s="79" t="s">
        <v>278</v>
      </c>
      <c r="H42" s="79" t="s">
        <v>277</v>
      </c>
      <c r="I42" s="428">
        <v>108000</v>
      </c>
      <c r="J42" s="90">
        <f t="shared" si="2"/>
        <v>0</v>
      </c>
      <c r="K42" s="428">
        <v>108000</v>
      </c>
      <c r="L42" s="73"/>
      <c r="M42" s="73"/>
      <c r="N42" s="73"/>
      <c r="O42" s="73"/>
      <c r="P42" s="73"/>
      <c r="Q42" s="73"/>
      <c r="R42" s="73"/>
      <c r="S42" s="73"/>
      <c r="T42" s="73"/>
      <c r="U42" s="73"/>
      <c r="V42" s="73"/>
    </row>
    <row r="43" spans="1:25" s="71" customFormat="1" x14ac:dyDescent="0.25">
      <c r="A43" s="23"/>
      <c r="B43" s="414" t="s">
        <v>998</v>
      </c>
      <c r="C43" s="420" t="s">
        <v>236</v>
      </c>
      <c r="D43" s="413" t="s">
        <v>925</v>
      </c>
      <c r="E43" s="426" t="s">
        <v>270</v>
      </c>
      <c r="F43" s="79" t="s">
        <v>276</v>
      </c>
      <c r="G43" s="79" t="s">
        <v>278</v>
      </c>
      <c r="H43" s="79" t="s">
        <v>277</v>
      </c>
      <c r="I43" s="421">
        <v>36000</v>
      </c>
      <c r="J43" s="90">
        <f>I43-SUM(K43:U43)</f>
        <v>0</v>
      </c>
      <c r="K43" s="421">
        <v>36000</v>
      </c>
      <c r="L43" s="73"/>
      <c r="M43" s="73"/>
      <c r="N43" s="73"/>
      <c r="O43" s="73"/>
      <c r="P43" s="75"/>
      <c r="Q43" s="75"/>
      <c r="R43" s="73"/>
      <c r="S43" s="73"/>
      <c r="T43" s="73"/>
      <c r="U43" s="73"/>
      <c r="V43" s="73"/>
      <c r="W43" s="73"/>
      <c r="X43" s="73"/>
      <c r="Y43" s="195"/>
    </row>
    <row r="44" spans="1:25" s="71" customFormat="1" x14ac:dyDescent="0.25">
      <c r="A44" s="23"/>
      <c r="B44" s="414" t="s">
        <v>998</v>
      </c>
      <c r="C44" s="420" t="s">
        <v>234</v>
      </c>
      <c r="D44" s="413" t="s">
        <v>240</v>
      </c>
      <c r="E44" s="418" t="s">
        <v>54</v>
      </c>
      <c r="F44" s="79" t="s">
        <v>276</v>
      </c>
      <c r="G44" s="79" t="s">
        <v>278</v>
      </c>
      <c r="H44" s="79" t="s">
        <v>277</v>
      </c>
      <c r="I44" s="421">
        <v>24000</v>
      </c>
      <c r="J44" s="90">
        <f>I44-SUM(K44:U44)</f>
        <v>0</v>
      </c>
      <c r="K44" s="421">
        <v>24000</v>
      </c>
      <c r="L44" s="73"/>
      <c r="M44" s="73"/>
      <c r="N44" s="73"/>
      <c r="O44" s="73"/>
      <c r="P44" s="75"/>
      <c r="Q44" s="75"/>
      <c r="R44" s="73"/>
      <c r="S44" s="73"/>
      <c r="T44" s="73"/>
      <c r="U44" s="73"/>
      <c r="V44" s="73"/>
      <c r="W44" s="73"/>
      <c r="X44" s="73"/>
      <c r="Y44" s="195"/>
    </row>
    <row r="45" spans="1:25" s="71" customFormat="1" x14ac:dyDescent="0.25">
      <c r="A45" s="23"/>
      <c r="B45" s="414" t="s">
        <v>998</v>
      </c>
      <c r="C45" s="420" t="s">
        <v>920</v>
      </c>
      <c r="D45" s="413" t="s">
        <v>920</v>
      </c>
      <c r="E45" s="418" t="s">
        <v>268</v>
      </c>
      <c r="F45" s="79" t="s">
        <v>276</v>
      </c>
      <c r="G45" s="79" t="s">
        <v>278</v>
      </c>
      <c r="H45" s="79" t="s">
        <v>277</v>
      </c>
      <c r="I45" s="421">
        <v>18000</v>
      </c>
      <c r="J45" s="90">
        <f>I45-SUM(K45:U45)</f>
        <v>0</v>
      </c>
      <c r="K45" s="421">
        <v>18000</v>
      </c>
      <c r="L45" s="73"/>
      <c r="M45" s="73"/>
      <c r="N45" s="73"/>
      <c r="O45" s="73"/>
      <c r="P45" s="75"/>
      <c r="Q45" s="75"/>
      <c r="R45" s="73"/>
      <c r="S45" s="73"/>
      <c r="T45" s="73"/>
      <c r="U45" s="73"/>
      <c r="V45" s="73"/>
      <c r="W45" s="73"/>
      <c r="X45" s="73"/>
      <c r="Y45" s="195"/>
    </row>
    <row r="46" spans="1:25" s="71" customFormat="1" x14ac:dyDescent="0.25">
      <c r="A46" s="23"/>
      <c r="B46" s="125"/>
      <c r="C46" s="427"/>
      <c r="D46" s="427"/>
      <c r="E46" s="426"/>
      <c r="F46" s="79"/>
      <c r="G46" s="79"/>
      <c r="H46" s="79"/>
      <c r="I46" s="428">
        <v>24000</v>
      </c>
      <c r="J46" s="90"/>
      <c r="K46" s="428">
        <v>24000</v>
      </c>
      <c r="L46" s="73"/>
      <c r="M46" s="73"/>
      <c r="N46" s="73"/>
      <c r="O46" s="73"/>
      <c r="P46" s="73"/>
      <c r="Q46" s="73"/>
      <c r="R46" s="73"/>
      <c r="S46" s="73"/>
      <c r="T46" s="73"/>
      <c r="U46" s="73"/>
      <c r="V46" s="73"/>
    </row>
    <row r="47" spans="1:25" s="71" customFormat="1" x14ac:dyDescent="0.25">
      <c r="A47" s="23"/>
      <c r="B47" s="433"/>
      <c r="C47" s="434"/>
      <c r="D47" s="435"/>
      <c r="E47" s="436"/>
      <c r="F47" s="386"/>
      <c r="G47" s="386"/>
      <c r="H47" s="386"/>
      <c r="I47" s="437"/>
      <c r="J47" s="438"/>
      <c r="K47" s="437"/>
      <c r="L47" s="23"/>
      <c r="M47" s="23"/>
      <c r="N47" s="23"/>
      <c r="O47" s="23"/>
      <c r="P47" s="26"/>
      <c r="Q47" s="26"/>
      <c r="R47" s="23"/>
      <c r="S47" s="23"/>
      <c r="T47" s="23"/>
      <c r="U47" s="23"/>
      <c r="V47" s="23"/>
      <c r="W47" s="23"/>
      <c r="X47" s="23"/>
      <c r="Y47" s="439"/>
    </row>
    <row r="49" spans="1:22" s="71" customFormat="1" x14ac:dyDescent="0.25">
      <c r="A49" s="23"/>
      <c r="B49" s="125" t="s">
        <v>1041</v>
      </c>
      <c r="C49" s="423" t="s">
        <v>1053</v>
      </c>
      <c r="D49" s="423" t="s">
        <v>1053</v>
      </c>
      <c r="E49" s="424">
        <v>20</v>
      </c>
      <c r="F49" s="79" t="s">
        <v>276</v>
      </c>
      <c r="G49" s="79" t="s">
        <v>278</v>
      </c>
      <c r="H49" s="79" t="s">
        <v>277</v>
      </c>
      <c r="I49" s="428">
        <v>12000</v>
      </c>
      <c r="J49" s="90">
        <f>I49-SUM(K49:R49)</f>
        <v>0</v>
      </c>
      <c r="K49" s="428">
        <v>12000</v>
      </c>
      <c r="L49" s="73"/>
      <c r="M49" s="73"/>
      <c r="N49" s="73"/>
      <c r="O49" s="73"/>
      <c r="P49" s="73"/>
      <c r="Q49" s="73"/>
      <c r="R49" s="73"/>
      <c r="S49" s="73"/>
      <c r="T49" s="73"/>
      <c r="U49" s="73"/>
      <c r="V49" s="73"/>
    </row>
    <row r="50" spans="1:22" s="71" customFormat="1" x14ac:dyDescent="0.25">
      <c r="A50" s="23"/>
      <c r="B50" s="125" t="s">
        <v>1042</v>
      </c>
      <c r="C50" s="423" t="s">
        <v>1054</v>
      </c>
      <c r="D50" s="423" t="s">
        <v>1054</v>
      </c>
      <c r="E50" s="424">
        <v>15</v>
      </c>
      <c r="F50" s="79" t="s">
        <v>276</v>
      </c>
      <c r="G50" s="79" t="s">
        <v>278</v>
      </c>
      <c r="H50" s="79" t="s">
        <v>277</v>
      </c>
      <c r="I50" s="428">
        <v>9000</v>
      </c>
      <c r="J50" s="90">
        <f>I50-SUM(K50:R50)</f>
        <v>0</v>
      </c>
      <c r="K50" s="428">
        <v>9000</v>
      </c>
      <c r="L50" s="73"/>
      <c r="M50" s="73"/>
      <c r="N50" s="73"/>
      <c r="O50" s="73"/>
      <c r="P50" s="73"/>
      <c r="Q50" s="73"/>
      <c r="R50" s="73"/>
      <c r="S50" s="73"/>
      <c r="T50" s="73"/>
      <c r="U50" s="73"/>
      <c r="V50" s="73"/>
    </row>
    <row r="51" spans="1:22" s="71" customFormat="1" x14ac:dyDescent="0.25">
      <c r="A51" s="23"/>
      <c r="B51" s="125" t="s">
        <v>1043</v>
      </c>
      <c r="C51" s="423" t="s">
        <v>227</v>
      </c>
      <c r="D51" s="423" t="s">
        <v>227</v>
      </c>
      <c r="E51" s="424">
        <v>12</v>
      </c>
      <c r="F51" s="79" t="s">
        <v>276</v>
      </c>
      <c r="G51" s="79" t="s">
        <v>278</v>
      </c>
      <c r="H51" s="79" t="s">
        <v>277</v>
      </c>
      <c r="I51" s="428">
        <v>7200</v>
      </c>
      <c r="J51" s="90">
        <f>I51-SUM(K51:R51)</f>
        <v>0</v>
      </c>
      <c r="K51" s="428">
        <v>7200</v>
      </c>
      <c r="L51" s="73"/>
      <c r="M51" s="73"/>
      <c r="N51" s="73"/>
      <c r="O51" s="73"/>
      <c r="P51" s="73"/>
      <c r="Q51" s="73"/>
      <c r="R51" s="73"/>
      <c r="S51" s="73"/>
      <c r="T51" s="73"/>
      <c r="U51" s="73"/>
      <c r="V51" s="73"/>
    </row>
    <row r="52" spans="1:22" s="71" customFormat="1" x14ac:dyDescent="0.25">
      <c r="A52" s="23"/>
      <c r="B52" s="125" t="s">
        <v>1044</v>
      </c>
      <c r="C52" s="423" t="s">
        <v>245</v>
      </c>
      <c r="D52" s="423" t="s">
        <v>245</v>
      </c>
      <c r="E52" s="424">
        <v>10</v>
      </c>
      <c r="F52" s="79" t="s">
        <v>276</v>
      </c>
      <c r="G52" s="79" t="s">
        <v>278</v>
      </c>
      <c r="H52" s="79" t="s">
        <v>277</v>
      </c>
      <c r="I52" s="428">
        <v>6000</v>
      </c>
      <c r="J52" s="90">
        <f>I52-SUM(K52:R52)</f>
        <v>0</v>
      </c>
      <c r="K52" s="428">
        <v>6000</v>
      </c>
      <c r="L52" s="73"/>
      <c r="M52" s="73"/>
      <c r="N52" s="73"/>
      <c r="O52" s="73"/>
      <c r="P52" s="73"/>
      <c r="Q52" s="73"/>
      <c r="R52" s="73"/>
      <c r="S52" s="73"/>
      <c r="T52" s="73"/>
      <c r="U52" s="73"/>
      <c r="V52" s="73"/>
    </row>
    <row r="53" spans="1:22" s="71" customFormat="1" x14ac:dyDescent="0.25">
      <c r="A53" s="23"/>
      <c r="B53" s="125" t="s">
        <v>1045</v>
      </c>
      <c r="C53" s="423" t="s">
        <v>227</v>
      </c>
      <c r="D53" s="423" t="s">
        <v>227</v>
      </c>
      <c r="E53" s="425">
        <v>12</v>
      </c>
      <c r="F53" s="79" t="s">
        <v>276</v>
      </c>
      <c r="G53" s="79" t="s">
        <v>278</v>
      </c>
      <c r="H53" s="79" t="s">
        <v>277</v>
      </c>
      <c r="I53" s="428">
        <v>7200</v>
      </c>
      <c r="J53" s="90">
        <f>I53-SUM(K53:R53)</f>
        <v>0</v>
      </c>
      <c r="K53" s="428">
        <v>7200</v>
      </c>
      <c r="L53" s="73"/>
      <c r="M53" s="73"/>
      <c r="N53" s="73"/>
      <c r="O53" s="73"/>
      <c r="P53" s="73"/>
      <c r="Q53" s="73"/>
      <c r="R53" s="73"/>
      <c r="S53" s="73"/>
      <c r="T53" s="73"/>
      <c r="U53" s="73"/>
      <c r="V53" s="73"/>
    </row>
    <row r="54" spans="1:22" s="71" customFormat="1" x14ac:dyDescent="0.25">
      <c r="A54" s="23"/>
      <c r="B54" s="125"/>
      <c r="C54" s="79"/>
      <c r="D54" s="79"/>
      <c r="E54" s="79"/>
      <c r="F54" s="79"/>
      <c r="G54" s="79"/>
      <c r="H54" s="79"/>
      <c r="I54" s="83"/>
      <c r="J54" s="90"/>
      <c r="K54" s="73"/>
      <c r="L54" s="73"/>
      <c r="M54" s="73"/>
      <c r="N54" s="73"/>
      <c r="O54" s="73"/>
      <c r="P54" s="73"/>
      <c r="Q54" s="73"/>
      <c r="R54" s="73"/>
      <c r="S54" s="73"/>
      <c r="T54" s="73"/>
      <c r="U54" s="73"/>
      <c r="V54" s="73"/>
    </row>
    <row r="55" spans="1:22" s="12" customFormat="1" ht="18.75" x14ac:dyDescent="0.3">
      <c r="A55" s="27"/>
      <c r="B55" s="115" t="s">
        <v>49</v>
      </c>
      <c r="C55" s="661"/>
      <c r="D55" s="662"/>
      <c r="E55" s="401"/>
      <c r="F55" s="101"/>
      <c r="G55" s="101"/>
      <c r="H55" s="101"/>
      <c r="I55" s="99">
        <f>SUM(I56:I58)</f>
        <v>200000</v>
      </c>
      <c r="J55" s="92"/>
      <c r="K55" s="76"/>
      <c r="L55" s="76"/>
      <c r="M55" s="76"/>
      <c r="N55" s="76"/>
      <c r="O55" s="76"/>
      <c r="P55" s="76"/>
      <c r="Q55" s="76"/>
      <c r="R55" s="76"/>
      <c r="S55" s="76"/>
      <c r="T55" s="76"/>
      <c r="U55" s="76"/>
      <c r="V55" s="76"/>
    </row>
    <row r="56" spans="1:22" s="71" customFormat="1" ht="30" x14ac:dyDescent="0.25">
      <c r="A56" s="23"/>
      <c r="B56" s="87" t="s">
        <v>508</v>
      </c>
      <c r="C56" s="87"/>
      <c r="D56" s="87"/>
      <c r="E56" s="87" t="s">
        <v>41</v>
      </c>
      <c r="F56" s="87"/>
      <c r="G56" s="35"/>
      <c r="H56" s="86"/>
      <c r="I56" s="82">
        <v>200000</v>
      </c>
      <c r="J56" s="90">
        <f>I56-SUM(K56:R56)</f>
        <v>0</v>
      </c>
      <c r="K56" s="73">
        <v>200000</v>
      </c>
      <c r="L56" s="73"/>
      <c r="M56" s="73"/>
      <c r="N56" s="73"/>
      <c r="O56" s="73"/>
      <c r="P56" s="73"/>
      <c r="Q56" s="73"/>
      <c r="R56" s="73"/>
      <c r="S56" s="73"/>
      <c r="T56" s="73"/>
      <c r="U56" s="73"/>
      <c r="V56" s="73"/>
    </row>
    <row r="57" spans="1:22" s="71" customFormat="1" x14ac:dyDescent="0.25">
      <c r="A57" s="23"/>
      <c r="B57" s="79" t="s">
        <v>1081</v>
      </c>
      <c r="C57" s="79" t="s">
        <v>1081</v>
      </c>
      <c r="D57" s="79" t="s">
        <v>1081</v>
      </c>
      <c r="E57" s="38"/>
      <c r="F57" s="38"/>
      <c r="G57" s="38"/>
      <c r="H57" s="38"/>
      <c r="I57" s="82"/>
      <c r="J57" s="93"/>
      <c r="K57" s="73"/>
      <c r="L57" s="73"/>
      <c r="M57" s="73"/>
      <c r="N57" s="73"/>
      <c r="O57" s="73"/>
      <c r="P57" s="73"/>
      <c r="Q57" s="73"/>
      <c r="R57" s="73"/>
      <c r="S57" s="73"/>
      <c r="T57" s="73"/>
      <c r="U57" s="73"/>
      <c r="V57" s="73"/>
    </row>
    <row r="58" spans="1:22" s="12" customFormat="1" ht="15.75" x14ac:dyDescent="0.25">
      <c r="A58" s="27"/>
      <c r="B58" s="39"/>
      <c r="C58" s="39"/>
      <c r="D58" s="39"/>
      <c r="E58" s="39"/>
      <c r="F58" s="39"/>
      <c r="G58" s="39"/>
      <c r="H58" s="39"/>
      <c r="I58" s="85"/>
      <c r="J58" s="94"/>
      <c r="K58" s="76"/>
      <c r="L58" s="76"/>
      <c r="M58" s="76"/>
      <c r="N58" s="76"/>
      <c r="O58" s="76"/>
      <c r="P58" s="76"/>
      <c r="Q58" s="76"/>
      <c r="R58" s="76"/>
      <c r="S58" s="76"/>
      <c r="T58" s="76"/>
      <c r="U58" s="76"/>
      <c r="V58" s="76"/>
    </row>
    <row r="59" spans="1:22" s="71" customFormat="1" ht="18.75" x14ac:dyDescent="0.3">
      <c r="A59" s="23"/>
      <c r="B59" s="115" t="s">
        <v>50</v>
      </c>
      <c r="C59" s="101"/>
      <c r="D59" s="101"/>
      <c r="E59" s="101"/>
      <c r="F59" s="101"/>
      <c r="G59" s="101"/>
      <c r="H59" s="101"/>
      <c r="I59" s="99">
        <f>SUM(I60:I62)</f>
        <v>60000</v>
      </c>
      <c r="J59" s="92"/>
      <c r="K59" s="73"/>
      <c r="L59" s="73"/>
      <c r="M59" s="73"/>
      <c r="N59" s="73"/>
      <c r="O59" s="73"/>
      <c r="P59" s="73"/>
      <c r="Q59" s="73"/>
      <c r="R59" s="73"/>
      <c r="S59" s="73"/>
      <c r="T59" s="73"/>
      <c r="U59" s="73"/>
      <c r="V59" s="73"/>
    </row>
    <row r="60" spans="1:22" s="71" customFormat="1" ht="25.5" x14ac:dyDescent="0.25">
      <c r="A60" s="23"/>
      <c r="B60" s="160" t="s">
        <v>507</v>
      </c>
      <c r="C60" s="636"/>
      <c r="D60" s="626"/>
      <c r="E60" s="79"/>
      <c r="F60" s="128"/>
      <c r="G60" s="79"/>
      <c r="H60" s="79"/>
      <c r="I60" s="83">
        <v>60000</v>
      </c>
      <c r="J60" s="90"/>
      <c r="K60" s="73"/>
      <c r="L60" s="73"/>
      <c r="M60" s="73"/>
      <c r="N60" s="73">
        <v>60000</v>
      </c>
      <c r="O60" s="73"/>
      <c r="P60" s="73"/>
      <c r="Q60" s="73"/>
      <c r="R60" s="73"/>
      <c r="S60" s="73"/>
      <c r="T60" s="73"/>
      <c r="U60" s="73"/>
      <c r="V60" s="73"/>
    </row>
    <row r="61" spans="1:22" s="71" customFormat="1" x14ac:dyDescent="0.25">
      <c r="A61" s="23"/>
      <c r="B61" s="38"/>
      <c r="C61" s="38"/>
      <c r="D61" s="38"/>
      <c r="E61" s="38"/>
      <c r="F61" s="38"/>
      <c r="G61" s="38"/>
      <c r="H61" s="38"/>
      <c r="I61" s="82"/>
      <c r="J61" s="93"/>
      <c r="K61" s="73"/>
      <c r="L61" s="73"/>
      <c r="M61" s="73"/>
      <c r="N61" s="73"/>
      <c r="O61" s="73"/>
      <c r="P61" s="73"/>
      <c r="Q61" s="73"/>
      <c r="R61" s="73"/>
      <c r="S61" s="73"/>
      <c r="T61" s="73"/>
      <c r="U61" s="73"/>
      <c r="V61" s="73"/>
    </row>
    <row r="62" spans="1:22" s="5" customFormat="1" ht="21" x14ac:dyDescent="0.35">
      <c r="A62" s="28"/>
      <c r="B62" s="40" t="s">
        <v>15</v>
      </c>
      <c r="C62" s="40"/>
      <c r="D62" s="40"/>
      <c r="E62" s="40"/>
      <c r="F62" s="40"/>
      <c r="G62" s="40"/>
      <c r="H62" s="40"/>
      <c r="I62" s="66"/>
      <c r="J62" s="95"/>
      <c r="K62" s="77"/>
      <c r="L62" s="77"/>
      <c r="M62" s="77"/>
      <c r="N62" s="77"/>
      <c r="O62" s="77"/>
      <c r="P62" s="77"/>
      <c r="Q62" s="77"/>
      <c r="R62" s="77"/>
      <c r="S62" s="77"/>
      <c r="T62" s="77"/>
      <c r="U62" s="77"/>
      <c r="V62" s="77"/>
    </row>
    <row r="63" spans="1:22" s="15" customFormat="1" ht="18.75" x14ac:dyDescent="0.3">
      <c r="A63" s="23"/>
      <c r="B63" s="115" t="s">
        <v>65</v>
      </c>
      <c r="C63" s="101"/>
      <c r="D63" s="101"/>
      <c r="E63" s="101"/>
      <c r="F63" s="101"/>
      <c r="G63" s="101"/>
      <c r="H63" s="101"/>
      <c r="I63" s="103">
        <f>SUM(I64:I71)</f>
        <v>400000</v>
      </c>
      <c r="J63" s="92"/>
      <c r="K63" s="73"/>
      <c r="L63" s="73"/>
      <c r="M63" s="73"/>
      <c r="N63" s="73"/>
      <c r="O63" s="73"/>
      <c r="P63" s="73"/>
      <c r="Q63" s="73"/>
      <c r="R63" s="73"/>
      <c r="S63" s="73"/>
      <c r="T63" s="73"/>
      <c r="U63" s="73"/>
      <c r="V63" s="73"/>
    </row>
    <row r="64" spans="1:22" s="71" customFormat="1" x14ac:dyDescent="0.25">
      <c r="A64" s="23"/>
      <c r="B64" s="154"/>
      <c r="C64" s="619"/>
      <c r="D64" s="620"/>
      <c r="E64" s="38"/>
      <c r="F64" s="79"/>
      <c r="G64" s="79"/>
      <c r="H64" s="79"/>
      <c r="I64" s="65">
        <v>250000</v>
      </c>
      <c r="J64" s="90">
        <f>I64-SUM(K64:R64)</f>
        <v>0</v>
      </c>
      <c r="K64" s="73"/>
      <c r="L64" s="73">
        <v>250000</v>
      </c>
      <c r="M64" s="73"/>
      <c r="N64" s="73"/>
      <c r="O64" s="73"/>
      <c r="P64" s="73"/>
      <c r="Q64" s="73"/>
      <c r="R64" s="73"/>
      <c r="S64" s="73"/>
      <c r="T64" s="73"/>
      <c r="U64" s="73"/>
      <c r="V64" s="73"/>
    </row>
    <row r="65" spans="1:25" s="71" customFormat="1" x14ac:dyDescent="0.25">
      <c r="A65" s="23"/>
      <c r="B65" s="79" t="s">
        <v>455</v>
      </c>
      <c r="C65" s="619"/>
      <c r="D65" s="620"/>
      <c r="E65" s="38"/>
      <c r="F65" s="79"/>
      <c r="G65" s="79"/>
      <c r="H65" s="79"/>
      <c r="I65" s="65">
        <v>150000</v>
      </c>
      <c r="J65" s="90">
        <f>I65-SUM(K65:R65)</f>
        <v>0</v>
      </c>
      <c r="K65" s="73"/>
      <c r="L65" s="73">
        <v>150000</v>
      </c>
      <c r="M65" s="73"/>
      <c r="N65" s="73"/>
      <c r="O65" s="73"/>
      <c r="P65" s="73"/>
      <c r="Q65" s="73"/>
      <c r="R65" s="73"/>
      <c r="S65" s="73"/>
      <c r="T65" s="73"/>
      <c r="U65" s="73"/>
      <c r="V65" s="73"/>
    </row>
    <row r="66" spans="1:25" s="71" customFormat="1" x14ac:dyDescent="0.25">
      <c r="A66" s="23"/>
      <c r="B66" s="79"/>
      <c r="C66" s="619"/>
      <c r="D66" s="620"/>
      <c r="E66" s="38"/>
      <c r="F66" s="79"/>
      <c r="G66" s="79"/>
      <c r="H66" s="79"/>
      <c r="I66" s="65"/>
      <c r="J66" s="90"/>
      <c r="K66" s="73"/>
      <c r="L66" s="73"/>
      <c r="M66" s="73"/>
      <c r="N66" s="73"/>
      <c r="O66" s="73"/>
      <c r="P66" s="73"/>
      <c r="Q66" s="73"/>
      <c r="R66" s="73"/>
      <c r="S66" s="73"/>
      <c r="T66" s="73"/>
      <c r="U66" s="73"/>
      <c r="V66" s="73"/>
    </row>
    <row r="67" spans="1:25" s="71" customFormat="1" x14ac:dyDescent="0.25">
      <c r="A67" s="23"/>
      <c r="B67" s="79"/>
      <c r="C67" s="619"/>
      <c r="D67" s="620"/>
      <c r="E67" s="38"/>
      <c r="F67" s="79"/>
      <c r="G67" s="79"/>
      <c r="H67" s="79"/>
      <c r="I67" s="65"/>
      <c r="J67" s="90"/>
      <c r="K67" s="73"/>
      <c r="L67" s="73"/>
      <c r="M67" s="73"/>
      <c r="N67" s="73"/>
      <c r="O67" s="73"/>
      <c r="P67" s="73"/>
      <c r="Q67" s="73"/>
      <c r="R67" s="73"/>
      <c r="S67" s="73"/>
      <c r="T67" s="73"/>
      <c r="U67" s="73"/>
      <c r="V67" s="73"/>
    </row>
    <row r="68" spans="1:25" s="71" customFormat="1" x14ac:dyDescent="0.25">
      <c r="A68" s="23"/>
      <c r="B68" s="79"/>
      <c r="C68" s="619"/>
      <c r="D68" s="620"/>
      <c r="E68" s="38"/>
      <c r="F68" s="79"/>
      <c r="G68" s="79"/>
      <c r="H68" s="79"/>
      <c r="I68" s="65"/>
      <c r="J68" s="90"/>
      <c r="K68" s="73"/>
      <c r="L68" s="73"/>
      <c r="M68" s="73"/>
      <c r="N68" s="73"/>
      <c r="O68" s="73"/>
      <c r="P68" s="73"/>
      <c r="Q68" s="73"/>
      <c r="R68" s="73"/>
      <c r="S68" s="73"/>
      <c r="T68" s="73"/>
      <c r="U68" s="73"/>
      <c r="V68" s="73"/>
    </row>
    <row r="69" spans="1:25" s="71" customFormat="1" x14ac:dyDescent="0.25">
      <c r="A69" s="23"/>
      <c r="B69" s="79"/>
      <c r="C69" s="619"/>
      <c r="D69" s="620"/>
      <c r="E69" s="38"/>
      <c r="F69" s="79"/>
      <c r="G69" s="79"/>
      <c r="H69" s="79"/>
      <c r="I69" s="65"/>
      <c r="J69" s="90"/>
      <c r="K69" s="73"/>
      <c r="L69" s="73"/>
      <c r="M69" s="73"/>
      <c r="N69" s="73"/>
      <c r="O69" s="73"/>
      <c r="P69" s="73"/>
      <c r="Q69" s="73"/>
      <c r="R69" s="73"/>
      <c r="S69" s="73"/>
      <c r="T69" s="73"/>
      <c r="U69" s="73"/>
      <c r="V69" s="73"/>
    </row>
    <row r="70" spans="1:25" s="71" customFormat="1" x14ac:dyDescent="0.25">
      <c r="A70" s="23"/>
      <c r="B70" s="79"/>
      <c r="C70" s="619"/>
      <c r="D70" s="620"/>
      <c r="E70" s="38"/>
      <c r="F70" s="79"/>
      <c r="G70" s="79"/>
      <c r="H70" s="79"/>
      <c r="I70" s="65"/>
      <c r="J70" s="90"/>
      <c r="K70" s="73"/>
      <c r="L70" s="73"/>
      <c r="M70" s="73"/>
      <c r="N70" s="73"/>
      <c r="O70" s="73"/>
      <c r="P70" s="73"/>
      <c r="Q70" s="73"/>
      <c r="R70" s="73"/>
      <c r="S70" s="73"/>
      <c r="T70" s="73"/>
      <c r="U70" s="73"/>
      <c r="V70" s="73"/>
    </row>
    <row r="71" spans="1:25" s="71" customFormat="1" x14ac:dyDescent="0.25">
      <c r="A71" s="23"/>
      <c r="B71" s="79"/>
      <c r="C71" s="619"/>
      <c r="D71" s="620"/>
      <c r="E71" s="38"/>
      <c r="F71" s="79"/>
      <c r="G71" s="79"/>
      <c r="H71" s="79"/>
      <c r="I71" s="65"/>
      <c r="J71" s="90"/>
      <c r="K71" s="73"/>
      <c r="L71" s="73"/>
      <c r="M71" s="73"/>
      <c r="N71" s="73"/>
      <c r="O71" s="73"/>
      <c r="P71" s="73"/>
      <c r="Q71" s="73"/>
      <c r="R71" s="73"/>
      <c r="S71" s="73"/>
      <c r="T71" s="73"/>
      <c r="U71" s="73"/>
      <c r="V71" s="73"/>
    </row>
    <row r="72" spans="1:25" s="71" customFormat="1" x14ac:dyDescent="0.25">
      <c r="A72" s="23"/>
      <c r="B72" s="38"/>
      <c r="C72" s="38"/>
      <c r="D72" s="38"/>
      <c r="E72" s="38"/>
      <c r="F72" s="38"/>
      <c r="G72" s="38"/>
      <c r="H72" s="38"/>
      <c r="I72" s="65"/>
      <c r="J72" s="93"/>
      <c r="K72" s="73"/>
      <c r="L72" s="73"/>
      <c r="M72" s="73"/>
      <c r="N72" s="73"/>
      <c r="O72" s="73"/>
      <c r="P72" s="73"/>
      <c r="Q72" s="73"/>
      <c r="R72" s="73"/>
      <c r="S72" s="73"/>
      <c r="T72" s="73"/>
      <c r="U72" s="73"/>
      <c r="V72" s="73"/>
    </row>
    <row r="73" spans="1:25" s="71" customFormat="1" x14ac:dyDescent="0.25">
      <c r="A73" s="23"/>
      <c r="B73" s="38"/>
      <c r="C73" s="38"/>
      <c r="D73" s="38"/>
      <c r="E73" s="38"/>
      <c r="F73" s="38"/>
      <c r="G73" s="38"/>
      <c r="H73" s="38"/>
      <c r="I73" s="65"/>
      <c r="J73" s="93"/>
      <c r="K73" s="73"/>
      <c r="L73" s="73"/>
      <c r="M73" s="73"/>
      <c r="N73" s="73"/>
      <c r="O73" s="73"/>
      <c r="P73" s="73"/>
      <c r="Q73" s="73"/>
      <c r="R73" s="73"/>
      <c r="S73" s="73"/>
      <c r="T73" s="73"/>
      <c r="U73" s="73"/>
      <c r="V73" s="73"/>
    </row>
    <row r="74" spans="1:25" s="5" customFormat="1" ht="21" x14ac:dyDescent="0.35">
      <c r="A74" s="28"/>
      <c r="B74" s="40" t="s">
        <v>10</v>
      </c>
      <c r="C74" s="40"/>
      <c r="D74" s="40"/>
      <c r="E74" s="40"/>
      <c r="F74" s="40"/>
      <c r="G74" s="40"/>
      <c r="H74" s="40"/>
      <c r="I74" s="66"/>
      <c r="J74" s="95"/>
      <c r="K74" s="77"/>
      <c r="L74" s="77"/>
      <c r="M74" s="77"/>
      <c r="N74" s="77"/>
      <c r="O74" s="77"/>
      <c r="P74" s="77"/>
      <c r="Q74" s="77"/>
      <c r="R74" s="77"/>
      <c r="S74" s="77"/>
      <c r="T74" s="77"/>
      <c r="U74" s="77"/>
      <c r="V74" s="77"/>
    </row>
    <row r="75" spans="1:25" ht="18.75" x14ac:dyDescent="0.3">
      <c r="A75" s="23"/>
      <c r="B75" s="115" t="s">
        <v>13</v>
      </c>
      <c r="C75" s="101"/>
      <c r="D75" s="101"/>
      <c r="E75" s="101"/>
      <c r="F75" s="101"/>
      <c r="G75" s="101"/>
      <c r="H75" s="101"/>
      <c r="I75" s="103">
        <f>SUM(I76:I83)</f>
        <v>160000</v>
      </c>
      <c r="J75" s="92"/>
      <c r="K75" s="73"/>
      <c r="L75" s="73"/>
      <c r="M75" s="73"/>
      <c r="N75" s="73"/>
      <c r="O75" s="73"/>
      <c r="P75" s="73"/>
      <c r="Q75" s="73"/>
      <c r="R75" s="73"/>
      <c r="S75" s="73"/>
      <c r="T75" s="73"/>
      <c r="U75" s="73"/>
      <c r="V75" s="73"/>
    </row>
    <row r="76" spans="1:25" s="452" customFormat="1" ht="45" x14ac:dyDescent="0.25">
      <c r="A76" s="460"/>
      <c r="B76" s="477" t="s">
        <v>1056</v>
      </c>
      <c r="C76" s="636" t="s">
        <v>1080</v>
      </c>
      <c r="D76" s="655"/>
      <c r="E76" s="477" t="s">
        <v>282</v>
      </c>
      <c r="F76" s="477" t="s">
        <v>1062</v>
      </c>
      <c r="G76" s="477" t="s">
        <v>1057</v>
      </c>
      <c r="H76" s="477" t="s">
        <v>1058</v>
      </c>
      <c r="I76" s="470">
        <v>100000</v>
      </c>
      <c r="J76" s="472">
        <f>I76-SUM(K76:U76)</f>
        <v>0</v>
      </c>
      <c r="K76" s="484"/>
      <c r="L76" s="484"/>
      <c r="M76" s="484"/>
      <c r="N76" s="484"/>
      <c r="O76" s="449"/>
      <c r="P76" s="485"/>
      <c r="Q76" s="485"/>
      <c r="R76" s="484"/>
      <c r="S76" s="484"/>
      <c r="T76" s="486">
        <v>100000</v>
      </c>
      <c r="U76" s="484"/>
      <c r="V76" s="484"/>
      <c r="W76" s="484"/>
      <c r="X76" s="484"/>
      <c r="Y76" s="484"/>
    </row>
    <row r="77" spans="1:25" s="459" customFormat="1" ht="21" customHeight="1" x14ac:dyDescent="0.25">
      <c r="A77" s="462"/>
      <c r="B77" s="476" t="s">
        <v>1061</v>
      </c>
      <c r="C77" s="616" t="s">
        <v>992</v>
      </c>
      <c r="D77" s="617"/>
      <c r="E77" s="476" t="s">
        <v>282</v>
      </c>
      <c r="F77" s="476" t="s">
        <v>1063</v>
      </c>
      <c r="G77" s="476"/>
      <c r="H77" s="476"/>
      <c r="I77" s="468">
        <v>10000</v>
      </c>
      <c r="J77" s="472">
        <f>I77-SUM(K77:U77)</f>
        <v>0</v>
      </c>
      <c r="K77" s="464"/>
      <c r="L77" s="464"/>
      <c r="M77" s="464"/>
      <c r="N77" s="464"/>
      <c r="O77" s="456"/>
      <c r="P77" s="463"/>
      <c r="Q77" s="463"/>
      <c r="R77" s="464"/>
      <c r="S77" s="464"/>
      <c r="T77" s="464">
        <v>10000</v>
      </c>
      <c r="U77" s="483"/>
      <c r="V77" s="464"/>
      <c r="W77" s="464"/>
      <c r="X77" s="464"/>
      <c r="Y77" s="482"/>
    </row>
    <row r="78" spans="1:25" s="452" customFormat="1" x14ac:dyDescent="0.25">
      <c r="A78" s="460"/>
      <c r="B78" s="465" t="s">
        <v>1088</v>
      </c>
      <c r="C78" s="622"/>
      <c r="D78" s="623"/>
      <c r="E78" s="465"/>
      <c r="F78" s="465"/>
      <c r="G78" s="465"/>
      <c r="H78" s="465"/>
      <c r="I78" s="467">
        <v>50000</v>
      </c>
      <c r="J78" s="472"/>
      <c r="K78" s="453"/>
      <c r="L78" s="453"/>
      <c r="M78" s="453"/>
      <c r="N78" s="453"/>
      <c r="O78" s="456"/>
      <c r="P78" s="454"/>
      <c r="Q78" s="454"/>
      <c r="R78" s="453"/>
      <c r="S78" s="453"/>
      <c r="T78" s="453">
        <v>50000</v>
      </c>
      <c r="U78" s="453"/>
      <c r="V78" s="453"/>
      <c r="W78" s="453"/>
      <c r="X78" s="453"/>
      <c r="Y78" s="480"/>
    </row>
    <row r="79" spans="1:25" x14ac:dyDescent="0.25">
      <c r="A79" s="23"/>
      <c r="B79" s="79"/>
      <c r="C79" s="619"/>
      <c r="D79" s="621"/>
      <c r="E79" s="79"/>
      <c r="F79" s="79"/>
      <c r="G79" s="79"/>
      <c r="H79" s="79"/>
      <c r="I79" s="63"/>
      <c r="J79" s="90"/>
      <c r="K79" s="73"/>
      <c r="L79" s="73"/>
      <c r="M79" s="73"/>
      <c r="N79" s="73"/>
      <c r="O79" s="73"/>
      <c r="P79" s="73"/>
      <c r="Q79" s="73"/>
      <c r="R79" s="73"/>
      <c r="S79" s="73"/>
      <c r="T79" s="73"/>
      <c r="U79" s="73"/>
      <c r="V79" s="73"/>
    </row>
    <row r="80" spans="1:25" x14ac:dyDescent="0.25">
      <c r="A80" s="23"/>
      <c r="B80" s="79"/>
      <c r="C80" s="619"/>
      <c r="D80" s="621"/>
      <c r="E80" s="79"/>
      <c r="F80" s="79"/>
      <c r="G80" s="79"/>
      <c r="H80" s="79"/>
      <c r="I80" s="63"/>
      <c r="J80" s="90"/>
      <c r="K80" s="73"/>
      <c r="L80" s="73"/>
      <c r="M80" s="73"/>
      <c r="N80" s="73"/>
      <c r="O80" s="73"/>
      <c r="P80" s="73"/>
      <c r="Q80" s="73"/>
      <c r="R80" s="73"/>
      <c r="S80" s="73"/>
      <c r="T80" s="73"/>
      <c r="U80" s="73"/>
      <c r="V80" s="73"/>
    </row>
    <row r="81" spans="1:22" x14ac:dyDescent="0.25">
      <c r="A81" s="23"/>
      <c r="B81" s="79"/>
      <c r="C81" s="150"/>
      <c r="D81" s="151"/>
      <c r="E81" s="79"/>
      <c r="F81" s="79"/>
      <c r="G81" s="79"/>
      <c r="H81" s="79"/>
      <c r="I81" s="63"/>
      <c r="J81" s="90"/>
      <c r="K81" s="73"/>
      <c r="L81" s="73"/>
      <c r="M81" s="73"/>
      <c r="N81" s="73"/>
      <c r="O81" s="73"/>
      <c r="P81" s="73"/>
      <c r="Q81" s="73"/>
      <c r="R81" s="73"/>
      <c r="S81" s="73"/>
      <c r="T81" s="73"/>
      <c r="U81" s="73"/>
      <c r="V81" s="73"/>
    </row>
    <row r="82" spans="1:22" x14ac:dyDescent="0.25">
      <c r="A82" s="23"/>
      <c r="B82" s="79"/>
      <c r="C82" s="150"/>
      <c r="D82" s="151"/>
      <c r="E82" s="79"/>
      <c r="F82" s="79"/>
      <c r="G82" s="79"/>
      <c r="H82" s="79"/>
      <c r="I82" s="63"/>
      <c r="J82" s="90"/>
      <c r="K82" s="73"/>
      <c r="L82" s="73"/>
      <c r="M82" s="73"/>
      <c r="N82" s="73"/>
      <c r="O82" s="73"/>
      <c r="P82" s="73"/>
      <c r="Q82" s="73"/>
      <c r="R82" s="73"/>
      <c r="S82" s="73"/>
      <c r="T82" s="73"/>
      <c r="U82" s="73"/>
      <c r="V82" s="73"/>
    </row>
    <row r="83" spans="1:22" x14ac:dyDescent="0.25">
      <c r="A83" s="23"/>
      <c r="B83" s="35"/>
      <c r="C83" s="35"/>
      <c r="D83" s="35"/>
      <c r="E83" s="35"/>
      <c r="F83" s="35"/>
      <c r="G83" s="35"/>
      <c r="H83" s="35"/>
      <c r="I83" s="63"/>
      <c r="J83" s="91"/>
      <c r="K83" s="73"/>
      <c r="L83" s="73"/>
      <c r="M83" s="73"/>
      <c r="N83" s="73"/>
      <c r="O83" s="73"/>
      <c r="P83" s="73"/>
      <c r="Q83" s="73"/>
      <c r="R83" s="73"/>
      <c r="S83" s="73"/>
      <c r="T83" s="73"/>
      <c r="U83" s="73"/>
      <c r="V83" s="73"/>
    </row>
    <row r="84" spans="1:22" s="5" customFormat="1" ht="21" x14ac:dyDescent="0.35">
      <c r="A84" s="28"/>
      <c r="B84" s="40" t="s">
        <v>11</v>
      </c>
      <c r="C84" s="40"/>
      <c r="D84" s="40"/>
      <c r="E84" s="40"/>
      <c r="F84" s="40"/>
      <c r="G84" s="40"/>
      <c r="H84" s="40"/>
      <c r="I84" s="66"/>
      <c r="J84" s="95"/>
      <c r="K84" s="77"/>
      <c r="L84" s="77"/>
      <c r="M84" s="77"/>
      <c r="N84" s="77"/>
      <c r="O84" s="77"/>
      <c r="P84" s="77"/>
      <c r="Q84" s="77"/>
      <c r="R84" s="77"/>
      <c r="S84" s="77"/>
      <c r="T84" s="77"/>
      <c r="U84" s="77"/>
      <c r="V84" s="77"/>
    </row>
    <row r="85" spans="1:22" s="18" customFormat="1" ht="18.75" x14ac:dyDescent="0.3">
      <c r="A85" s="29"/>
      <c r="B85" s="111" t="s">
        <v>1060</v>
      </c>
      <c r="C85" s="41"/>
      <c r="D85" s="41"/>
      <c r="E85" s="41"/>
      <c r="F85" s="41"/>
      <c r="G85" s="41"/>
      <c r="H85" s="41"/>
      <c r="I85" s="103">
        <f>SUM(I86:I88)</f>
        <v>100000</v>
      </c>
      <c r="J85" s="90"/>
      <c r="K85" s="32"/>
      <c r="L85" s="32"/>
      <c r="M85" s="32"/>
      <c r="N85" s="32"/>
      <c r="O85" s="32"/>
      <c r="P85" s="32"/>
      <c r="Q85" s="32"/>
      <c r="R85" s="32"/>
      <c r="S85" s="32"/>
      <c r="T85" s="32"/>
      <c r="U85" s="32"/>
      <c r="V85" s="32"/>
    </row>
    <row r="86" spans="1:22" s="18" customFormat="1" x14ac:dyDescent="0.25">
      <c r="A86" s="29"/>
      <c r="B86" s="117" t="s">
        <v>451</v>
      </c>
      <c r="C86" s="616"/>
      <c r="D86" s="617"/>
      <c r="E86" s="118"/>
      <c r="F86" s="117"/>
      <c r="G86" s="117"/>
      <c r="H86" s="117"/>
      <c r="I86" s="67">
        <v>100000</v>
      </c>
      <c r="J86" s="90">
        <f>I86-SUM(K86:R86)</f>
        <v>0</v>
      </c>
      <c r="K86" s="32"/>
      <c r="L86" s="32"/>
      <c r="M86" s="32"/>
      <c r="N86" s="32"/>
      <c r="O86" s="32"/>
      <c r="P86" s="32"/>
      <c r="Q86" s="32"/>
      <c r="R86" s="32">
        <v>100000</v>
      </c>
      <c r="S86" s="32"/>
      <c r="T86" s="32"/>
      <c r="U86" s="32"/>
      <c r="V86" s="32"/>
    </row>
    <row r="87" spans="1:22" s="18" customFormat="1" x14ac:dyDescent="0.25">
      <c r="A87" s="29"/>
      <c r="B87" s="117"/>
      <c r="C87" s="149"/>
      <c r="D87" s="148"/>
      <c r="E87" s="118"/>
      <c r="F87" s="117"/>
      <c r="G87" s="117"/>
      <c r="H87" s="117"/>
      <c r="I87" s="67"/>
      <c r="J87" s="90"/>
      <c r="K87" s="32"/>
      <c r="L87" s="32"/>
      <c r="M87" s="32"/>
      <c r="N87" s="32"/>
      <c r="O87" s="32"/>
      <c r="P87" s="32"/>
      <c r="Q87" s="32"/>
      <c r="R87" s="32"/>
      <c r="S87" s="32"/>
      <c r="T87" s="32"/>
      <c r="U87" s="32"/>
      <c r="V87" s="32"/>
    </row>
    <row r="88" spans="1:22" s="18" customFormat="1" x14ac:dyDescent="0.25">
      <c r="A88" s="29"/>
      <c r="B88" s="117"/>
      <c r="C88" s="149"/>
      <c r="D88" s="148"/>
      <c r="E88" s="118"/>
      <c r="F88" s="117"/>
      <c r="G88" s="117"/>
      <c r="H88" s="117"/>
      <c r="I88" s="67"/>
      <c r="J88" s="90"/>
      <c r="K88" s="32"/>
      <c r="L88" s="32"/>
      <c r="M88" s="32"/>
      <c r="N88" s="32"/>
      <c r="O88" s="32"/>
      <c r="P88" s="32"/>
      <c r="Q88" s="32"/>
      <c r="R88" s="32"/>
      <c r="S88" s="32"/>
      <c r="T88" s="32"/>
      <c r="U88" s="32"/>
      <c r="V88" s="32"/>
    </row>
    <row r="89" spans="1:22" s="18" customFormat="1" ht="18.75" x14ac:dyDescent="0.3">
      <c r="A89" s="29"/>
      <c r="B89" s="112" t="s">
        <v>330</v>
      </c>
      <c r="C89" s="113"/>
      <c r="D89" s="113"/>
      <c r="E89" s="113"/>
      <c r="F89" s="113"/>
      <c r="G89" s="113"/>
      <c r="H89" s="113"/>
      <c r="I89" s="103">
        <f>SUM(I90:I103)</f>
        <v>0</v>
      </c>
      <c r="J89" s="90"/>
      <c r="K89" s="32"/>
      <c r="L89" s="32"/>
      <c r="M89" s="32"/>
      <c r="N89" s="32"/>
      <c r="O89" s="32"/>
      <c r="P89" s="32"/>
      <c r="Q89" s="32"/>
      <c r="R89" s="32"/>
      <c r="S89" s="32"/>
      <c r="T89" s="32"/>
      <c r="U89" s="32"/>
      <c r="V89" s="32"/>
    </row>
    <row r="90" spans="1:22" s="18" customFormat="1" x14ac:dyDescent="0.25">
      <c r="A90" s="29"/>
      <c r="B90" s="117"/>
      <c r="C90" s="618"/>
      <c r="D90" s="617"/>
      <c r="E90" s="118"/>
      <c r="F90" s="117"/>
      <c r="G90" s="117"/>
      <c r="H90" s="42"/>
      <c r="I90" s="114"/>
      <c r="J90" s="90"/>
      <c r="K90" s="32"/>
      <c r="L90" s="32"/>
      <c r="M90" s="32"/>
      <c r="N90" s="32"/>
      <c r="O90" s="32"/>
      <c r="P90" s="32"/>
      <c r="Q90" s="32"/>
      <c r="R90" s="32"/>
      <c r="S90" s="32"/>
      <c r="T90" s="32"/>
      <c r="U90" s="32"/>
      <c r="V90" s="32"/>
    </row>
    <row r="91" spans="1:22" s="18" customFormat="1" x14ac:dyDescent="0.25">
      <c r="A91" s="29"/>
      <c r="B91" s="117"/>
      <c r="C91" s="618"/>
      <c r="D91" s="617"/>
      <c r="E91" s="118"/>
      <c r="F91" s="117"/>
      <c r="G91" s="117"/>
      <c r="H91" s="42"/>
      <c r="I91" s="114"/>
      <c r="J91" s="90"/>
      <c r="K91" s="32"/>
      <c r="L91" s="32"/>
      <c r="M91" s="32"/>
      <c r="N91" s="32"/>
      <c r="O91" s="32"/>
      <c r="P91" s="32"/>
      <c r="Q91" s="32"/>
      <c r="R91" s="32"/>
      <c r="S91" s="32"/>
      <c r="T91" s="32"/>
      <c r="U91" s="32"/>
      <c r="V91" s="32"/>
    </row>
    <row r="92" spans="1:22" s="18" customFormat="1" x14ac:dyDescent="0.25">
      <c r="A92" s="29"/>
      <c r="B92" s="117"/>
      <c r="C92" s="618"/>
      <c r="D92" s="617"/>
      <c r="E92" s="118"/>
      <c r="F92" s="117"/>
      <c r="G92" s="117"/>
      <c r="H92" s="42"/>
      <c r="I92" s="114"/>
      <c r="J92" s="90"/>
      <c r="K92" s="32"/>
      <c r="L92" s="32"/>
      <c r="M92" s="32"/>
      <c r="N92" s="32"/>
      <c r="O92" s="32"/>
      <c r="P92" s="32"/>
      <c r="Q92" s="32"/>
      <c r="R92" s="32"/>
      <c r="S92" s="32"/>
      <c r="T92" s="32"/>
      <c r="U92" s="32"/>
      <c r="V92" s="32"/>
    </row>
    <row r="93" spans="1:22" s="18" customFormat="1" x14ac:dyDescent="0.25">
      <c r="A93" s="29"/>
      <c r="B93" s="117"/>
      <c r="C93" s="618"/>
      <c r="D93" s="617"/>
      <c r="E93" s="118"/>
      <c r="F93" s="117"/>
      <c r="G93" s="117"/>
      <c r="H93" s="42"/>
      <c r="I93" s="114"/>
      <c r="J93" s="90"/>
      <c r="K93" s="32"/>
      <c r="L93" s="32"/>
      <c r="M93" s="32"/>
      <c r="N93" s="32"/>
      <c r="O93" s="32"/>
      <c r="P93" s="32"/>
      <c r="Q93" s="32"/>
      <c r="R93" s="32"/>
      <c r="S93" s="32"/>
      <c r="T93" s="32"/>
      <c r="U93" s="32"/>
      <c r="V93" s="32"/>
    </row>
    <row r="94" spans="1:22" s="18" customFormat="1" x14ac:dyDescent="0.25">
      <c r="A94" s="29"/>
      <c r="B94" s="117"/>
      <c r="C94" s="618"/>
      <c r="D94" s="617"/>
      <c r="E94" s="118"/>
      <c r="F94" s="117"/>
      <c r="G94" s="117"/>
      <c r="H94" s="42"/>
      <c r="I94" s="114"/>
      <c r="J94" s="90"/>
      <c r="K94" s="32"/>
      <c r="L94" s="32"/>
      <c r="M94" s="32"/>
      <c r="N94" s="32"/>
      <c r="O94" s="32"/>
      <c r="P94" s="32"/>
      <c r="Q94" s="32"/>
      <c r="R94" s="32"/>
      <c r="S94" s="32"/>
      <c r="T94" s="32"/>
      <c r="U94" s="32"/>
      <c r="V94" s="32"/>
    </row>
    <row r="95" spans="1:22" s="18" customFormat="1" x14ac:dyDescent="0.25">
      <c r="A95" s="29"/>
      <c r="B95" s="120"/>
      <c r="C95" s="618"/>
      <c r="D95" s="617"/>
      <c r="E95" s="118"/>
      <c r="F95" s="117"/>
      <c r="G95" s="117"/>
      <c r="H95" s="42"/>
      <c r="I95" s="114"/>
      <c r="J95" s="90"/>
      <c r="K95" s="32"/>
      <c r="L95" s="32"/>
      <c r="M95" s="32"/>
      <c r="N95" s="32"/>
      <c r="O95" s="32"/>
      <c r="P95" s="32"/>
      <c r="Q95" s="32"/>
      <c r="R95" s="32"/>
      <c r="S95" s="32"/>
      <c r="T95" s="32"/>
      <c r="U95" s="32"/>
      <c r="V95" s="32"/>
    </row>
    <row r="96" spans="1:22" s="18" customFormat="1" x14ac:dyDescent="0.25">
      <c r="A96" s="29"/>
      <c r="B96" s="117"/>
      <c r="C96" s="618"/>
      <c r="D96" s="617"/>
      <c r="E96" s="118"/>
      <c r="F96" s="117"/>
      <c r="G96" s="117"/>
      <c r="H96" s="42"/>
      <c r="I96" s="114"/>
      <c r="J96" s="90"/>
      <c r="K96" s="32"/>
      <c r="L96" s="32"/>
      <c r="M96" s="32"/>
      <c r="N96" s="32"/>
      <c r="O96" s="32"/>
      <c r="P96" s="32"/>
      <c r="Q96" s="32"/>
      <c r="R96" s="32"/>
      <c r="S96" s="32"/>
      <c r="T96" s="32"/>
      <c r="U96" s="32"/>
      <c r="V96" s="32"/>
    </row>
    <row r="97" spans="1:22" s="18" customFormat="1" x14ac:dyDescent="0.25">
      <c r="A97" s="29"/>
      <c r="B97" s="117"/>
      <c r="C97" s="618"/>
      <c r="D97" s="617"/>
      <c r="E97" s="118"/>
      <c r="F97" s="117"/>
      <c r="G97" s="117"/>
      <c r="H97" s="42"/>
      <c r="I97" s="114"/>
      <c r="J97" s="90"/>
      <c r="K97" s="32"/>
      <c r="L97" s="32"/>
      <c r="M97" s="32"/>
      <c r="N97" s="32"/>
      <c r="O97" s="32"/>
      <c r="P97" s="32"/>
      <c r="Q97" s="32"/>
      <c r="R97" s="32"/>
      <c r="S97" s="32"/>
      <c r="T97" s="32"/>
      <c r="U97" s="32"/>
      <c r="V97" s="32"/>
    </row>
    <row r="98" spans="1:22" s="18" customFormat="1" x14ac:dyDescent="0.25">
      <c r="A98" s="29"/>
      <c r="B98" s="117"/>
      <c r="C98" s="618"/>
      <c r="D98" s="617"/>
      <c r="E98" s="118"/>
      <c r="F98" s="117"/>
      <c r="G98" s="117"/>
      <c r="H98" s="42"/>
      <c r="I98" s="114"/>
      <c r="J98" s="90"/>
      <c r="K98" s="32"/>
      <c r="L98" s="32"/>
      <c r="M98" s="32"/>
      <c r="N98" s="32"/>
      <c r="O98" s="32"/>
      <c r="P98" s="32"/>
      <c r="Q98" s="32"/>
      <c r="R98" s="32"/>
      <c r="S98" s="32"/>
      <c r="T98" s="32"/>
      <c r="U98" s="32"/>
      <c r="V98" s="32"/>
    </row>
    <row r="99" spans="1:22" s="18" customFormat="1" x14ac:dyDescent="0.25">
      <c r="A99" s="29"/>
      <c r="B99" s="117"/>
      <c r="C99" s="616"/>
      <c r="D99" s="617"/>
      <c r="E99" s="118"/>
      <c r="F99" s="117"/>
      <c r="G99" s="117"/>
      <c r="H99" s="42"/>
      <c r="I99" s="114"/>
      <c r="J99" s="90"/>
      <c r="K99" s="32"/>
      <c r="L99" s="32"/>
      <c r="M99" s="32"/>
      <c r="N99" s="32"/>
      <c r="O99" s="32"/>
      <c r="P99" s="32"/>
      <c r="Q99" s="32"/>
      <c r="R99" s="32"/>
      <c r="S99" s="32"/>
      <c r="T99" s="32"/>
      <c r="U99" s="32"/>
      <c r="V99" s="32"/>
    </row>
    <row r="100" spans="1:22" s="18" customFormat="1" x14ac:dyDescent="0.25">
      <c r="A100" s="29"/>
      <c r="B100" s="117"/>
      <c r="C100" s="616"/>
      <c r="D100" s="617"/>
      <c r="E100" s="118"/>
      <c r="F100" s="117"/>
      <c r="G100" s="117"/>
      <c r="H100" s="42"/>
      <c r="I100" s="114"/>
      <c r="J100" s="90"/>
      <c r="K100" s="32"/>
      <c r="L100" s="32"/>
      <c r="M100" s="32"/>
      <c r="N100" s="32"/>
      <c r="O100" s="32"/>
      <c r="P100" s="32"/>
      <c r="Q100" s="32"/>
      <c r="R100" s="32"/>
      <c r="S100" s="32"/>
      <c r="T100" s="32"/>
      <c r="U100" s="32"/>
      <c r="V100" s="32"/>
    </row>
    <row r="101" spans="1:22" s="18" customFormat="1" x14ac:dyDescent="0.25">
      <c r="A101" s="29"/>
      <c r="B101" s="117"/>
      <c r="C101" s="616"/>
      <c r="D101" s="617"/>
      <c r="E101" s="118"/>
      <c r="F101" s="117"/>
      <c r="G101" s="117"/>
      <c r="H101" s="42"/>
      <c r="I101" s="114"/>
      <c r="J101" s="90"/>
      <c r="K101" s="32"/>
      <c r="L101" s="32"/>
      <c r="M101" s="32"/>
      <c r="N101" s="32"/>
      <c r="O101" s="32"/>
      <c r="P101" s="32"/>
      <c r="Q101" s="32"/>
      <c r="R101" s="32"/>
      <c r="S101" s="32"/>
      <c r="T101" s="32"/>
      <c r="U101" s="32"/>
      <c r="V101" s="32"/>
    </row>
    <row r="102" spans="1:22" s="18" customFormat="1" x14ac:dyDescent="0.25">
      <c r="A102" s="29"/>
      <c r="B102" s="117"/>
      <c r="C102" s="118"/>
      <c r="D102" s="118"/>
      <c r="E102" s="118"/>
      <c r="F102" s="118"/>
      <c r="G102" s="118"/>
      <c r="H102" s="41"/>
      <c r="I102" s="67"/>
      <c r="J102" s="90"/>
      <c r="K102" s="32"/>
      <c r="L102" s="32"/>
      <c r="M102" s="32"/>
      <c r="N102" s="32"/>
      <c r="O102" s="32"/>
      <c r="P102" s="32"/>
      <c r="Q102" s="32"/>
      <c r="R102" s="32"/>
      <c r="S102" s="32"/>
      <c r="T102" s="32"/>
      <c r="U102" s="32"/>
      <c r="V102" s="32"/>
    </row>
    <row r="103" spans="1:22" s="18" customFormat="1" x14ac:dyDescent="0.25">
      <c r="A103" s="29"/>
      <c r="B103" s="118"/>
      <c r="C103" s="118"/>
      <c r="D103" s="118"/>
      <c r="E103" s="118"/>
      <c r="F103" s="118"/>
      <c r="G103" s="118"/>
      <c r="H103" s="41"/>
      <c r="I103" s="67"/>
      <c r="J103" s="90"/>
      <c r="K103" s="32"/>
      <c r="L103" s="32"/>
      <c r="M103" s="32"/>
      <c r="N103" s="32"/>
      <c r="O103" s="32"/>
      <c r="P103" s="32"/>
      <c r="Q103" s="32"/>
      <c r="R103" s="32"/>
      <c r="S103" s="32"/>
      <c r="T103" s="32"/>
      <c r="U103" s="32"/>
      <c r="V103" s="32"/>
    </row>
    <row r="104" spans="1:22" s="17" customFormat="1" x14ac:dyDescent="0.25">
      <c r="A104" s="29"/>
      <c r="B104" s="119" t="s">
        <v>12</v>
      </c>
      <c r="C104" s="118"/>
      <c r="D104" s="118"/>
      <c r="E104" s="118"/>
      <c r="F104" s="118"/>
      <c r="G104" s="118"/>
      <c r="H104" s="41"/>
      <c r="I104" s="67">
        <v>50000</v>
      </c>
      <c r="J104" s="90">
        <f>I104-SUM(K104:R104)</f>
        <v>0</v>
      </c>
      <c r="K104" s="32"/>
      <c r="L104" s="32"/>
      <c r="M104" s="32"/>
      <c r="N104" s="32"/>
      <c r="O104" s="32"/>
      <c r="P104" s="32"/>
      <c r="Q104" s="32"/>
      <c r="R104" s="32">
        <v>50000</v>
      </c>
      <c r="S104" s="32"/>
      <c r="T104" s="32"/>
      <c r="U104" s="32"/>
      <c r="V104" s="32"/>
    </row>
    <row r="105" spans="1:22" s="18" customFormat="1" x14ac:dyDescent="0.25">
      <c r="A105" s="29"/>
      <c r="B105" s="111" t="s">
        <v>16</v>
      </c>
      <c r="C105" s="41"/>
      <c r="D105" s="41"/>
      <c r="E105" s="41"/>
      <c r="F105" s="41"/>
      <c r="G105" s="41"/>
      <c r="H105" s="41"/>
      <c r="I105" s="67">
        <v>100000</v>
      </c>
      <c r="J105" s="90">
        <f>I105-SUM(K105:R105)</f>
        <v>0</v>
      </c>
      <c r="K105" s="32"/>
      <c r="L105" s="32"/>
      <c r="M105" s="32"/>
      <c r="N105" s="32"/>
      <c r="O105" s="32"/>
      <c r="P105" s="32"/>
      <c r="Q105" s="32"/>
      <c r="R105" s="32">
        <v>100000</v>
      </c>
      <c r="S105" s="32"/>
      <c r="T105" s="32"/>
      <c r="U105" s="32"/>
      <c r="V105" s="32"/>
    </row>
    <row r="106" spans="1:22" s="18" customFormat="1" x14ac:dyDescent="0.25">
      <c r="A106" s="29"/>
      <c r="B106" s="41"/>
      <c r="C106" s="41"/>
      <c r="D106" s="41"/>
      <c r="E106" s="41"/>
      <c r="F106" s="41"/>
      <c r="G106" s="41"/>
      <c r="H106" s="41"/>
      <c r="I106" s="67"/>
      <c r="J106" s="96"/>
      <c r="K106" s="32"/>
      <c r="L106" s="32"/>
      <c r="M106" s="32"/>
      <c r="N106" s="32"/>
      <c r="O106" s="32"/>
      <c r="P106" s="32"/>
      <c r="Q106" s="32"/>
      <c r="R106" s="32"/>
      <c r="S106" s="32"/>
      <c r="T106" s="32"/>
      <c r="U106" s="32"/>
      <c r="V106" s="32"/>
    </row>
    <row r="107" spans="1:22" s="18" customFormat="1" x14ac:dyDescent="0.25">
      <c r="A107" s="29"/>
      <c r="B107" s="41"/>
      <c r="C107" s="41"/>
      <c r="D107" s="41"/>
      <c r="E107" s="41"/>
      <c r="F107" s="41"/>
      <c r="G107" s="41"/>
      <c r="H107" s="41"/>
      <c r="I107" s="67"/>
      <c r="J107" s="96"/>
      <c r="K107" s="32"/>
      <c r="L107" s="32"/>
      <c r="M107" s="32"/>
      <c r="N107" s="32"/>
      <c r="O107" s="32"/>
      <c r="P107" s="32"/>
      <c r="Q107" s="32"/>
      <c r="R107" s="32"/>
      <c r="S107" s="32"/>
      <c r="T107" s="32"/>
      <c r="U107" s="32"/>
      <c r="V107" s="32"/>
    </row>
    <row r="108" spans="1:22" s="18" customFormat="1" x14ac:dyDescent="0.25">
      <c r="A108" s="29"/>
      <c r="B108" s="111" t="s">
        <v>18</v>
      </c>
      <c r="C108" s="42"/>
      <c r="D108" s="42"/>
      <c r="E108" s="42"/>
      <c r="F108" s="42"/>
      <c r="G108" s="42"/>
      <c r="H108" s="42"/>
      <c r="I108" s="64">
        <v>750000</v>
      </c>
      <c r="J108" s="90">
        <f>I108-SUM(K108:R108)</f>
        <v>0</v>
      </c>
      <c r="K108" s="32"/>
      <c r="L108" s="32"/>
      <c r="M108" s="32"/>
      <c r="N108" s="32"/>
      <c r="O108" s="32"/>
      <c r="P108" s="32"/>
      <c r="Q108" s="32"/>
      <c r="R108" s="32">
        <v>750000</v>
      </c>
      <c r="S108" s="32"/>
      <c r="T108" s="32"/>
      <c r="U108" s="32"/>
      <c r="V108" s="32"/>
    </row>
    <row r="109" spans="1:22" s="18" customFormat="1" x14ac:dyDescent="0.25">
      <c r="A109" s="29"/>
      <c r="B109" s="42" t="s">
        <v>19</v>
      </c>
      <c r="C109" s="42"/>
      <c r="D109" s="42"/>
      <c r="E109" s="42"/>
      <c r="F109" s="42"/>
      <c r="G109" s="42"/>
      <c r="H109" s="42"/>
      <c r="I109" s="64"/>
      <c r="J109" s="97"/>
      <c r="K109" s="32"/>
      <c r="L109" s="32"/>
      <c r="M109" s="32"/>
      <c r="N109" s="32"/>
      <c r="O109" s="32"/>
      <c r="P109" s="32"/>
      <c r="Q109" s="32"/>
      <c r="R109" s="32"/>
      <c r="S109" s="32"/>
      <c r="T109" s="32"/>
      <c r="U109" s="32"/>
      <c r="V109" s="32"/>
    </row>
    <row r="110" spans="1:22" x14ac:dyDescent="0.25">
      <c r="I110" s="109"/>
      <c r="J110" s="91"/>
      <c r="K110" s="110"/>
      <c r="L110" s="110"/>
      <c r="M110" s="110"/>
      <c r="N110" s="110"/>
      <c r="O110" s="110"/>
      <c r="P110" s="110"/>
      <c r="Q110" s="110"/>
      <c r="R110" s="110"/>
      <c r="S110" s="32"/>
      <c r="T110" s="110"/>
      <c r="U110" s="110"/>
      <c r="V110" s="32"/>
    </row>
    <row r="111" spans="1:22" s="18" customFormat="1" x14ac:dyDescent="0.25">
      <c r="A111" s="29"/>
      <c r="B111" s="41"/>
      <c r="C111" s="41"/>
      <c r="D111" s="41"/>
      <c r="E111" s="41"/>
      <c r="F111" s="41"/>
      <c r="G111" s="41"/>
      <c r="H111" s="41"/>
      <c r="I111" s="67"/>
      <c r="J111" s="96"/>
      <c r="K111" s="32"/>
      <c r="L111" s="32"/>
      <c r="M111" s="32"/>
      <c r="N111" s="32"/>
      <c r="O111" s="32"/>
      <c r="P111" s="32"/>
      <c r="Q111" s="32"/>
      <c r="R111" s="32"/>
      <c r="S111" s="32"/>
      <c r="T111" s="32"/>
      <c r="U111" s="32"/>
      <c r="V111" s="32"/>
    </row>
  </sheetData>
  <mergeCells count="31">
    <mergeCell ref="C70:D70"/>
    <mergeCell ref="B1:B5"/>
    <mergeCell ref="C1:R1"/>
    <mergeCell ref="C2:D4"/>
    <mergeCell ref="C60:D60"/>
    <mergeCell ref="C64:D64"/>
    <mergeCell ref="C55:D55"/>
    <mergeCell ref="C65:D65"/>
    <mergeCell ref="C66:D66"/>
    <mergeCell ref="C67:D67"/>
    <mergeCell ref="C68:D68"/>
    <mergeCell ref="C69:D69"/>
    <mergeCell ref="C96:D96"/>
    <mergeCell ref="C71:D71"/>
    <mergeCell ref="C79:D79"/>
    <mergeCell ref="C80:D80"/>
    <mergeCell ref="C86:D86"/>
    <mergeCell ref="C90:D90"/>
    <mergeCell ref="C91:D91"/>
    <mergeCell ref="C92:D92"/>
    <mergeCell ref="C93:D93"/>
    <mergeCell ref="C94:D94"/>
    <mergeCell ref="C95:D95"/>
    <mergeCell ref="C76:D76"/>
    <mergeCell ref="C77:D77"/>
    <mergeCell ref="C78:D78"/>
    <mergeCell ref="C97:D97"/>
    <mergeCell ref="C98:D98"/>
    <mergeCell ref="C99:D99"/>
    <mergeCell ref="C100:D100"/>
    <mergeCell ref="C101:D101"/>
  </mergeCells>
  <pageMargins left="0.70866141732283472" right="0.70866141732283472" top="0.74803149606299213" bottom="0.74803149606299213" header="0.31496062992125984" footer="0.31496062992125984"/>
  <pageSetup paperSize="9" scale="63" orientation="portrait" r:id="rId1"/>
  <headerFooter>
    <oddHeader>&amp;R&amp;G</oddHeader>
    <oddFooter>&amp;R&amp;P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D17"/>
  <sheetViews>
    <sheetView workbookViewId="0">
      <selection activeCell="C33" sqref="C33"/>
    </sheetView>
  </sheetViews>
  <sheetFormatPr defaultRowHeight="15" x14ac:dyDescent="0.25"/>
  <cols>
    <col min="1" max="1" width="23.140625" customWidth="1"/>
    <col min="2" max="2" width="18.140625" customWidth="1"/>
    <col min="3" max="3" width="42" customWidth="1"/>
    <col min="4" max="4" width="28.7109375" customWidth="1"/>
  </cols>
  <sheetData>
    <row r="2" spans="1:4" x14ac:dyDescent="0.25">
      <c r="B2" s="70" t="s">
        <v>187</v>
      </c>
    </row>
    <row r="4" spans="1:4" x14ac:dyDescent="0.25">
      <c r="A4" s="70" t="s">
        <v>188</v>
      </c>
    </row>
    <row r="6" spans="1:4" x14ac:dyDescent="0.25">
      <c r="A6" s="70" t="s">
        <v>340</v>
      </c>
      <c r="B6" s="70" t="s">
        <v>341</v>
      </c>
      <c r="C6" s="70" t="s">
        <v>343</v>
      </c>
      <c r="D6" s="70" t="s">
        <v>342</v>
      </c>
    </row>
    <row r="17" spans="1:1" x14ac:dyDescent="0.25">
      <c r="A17" s="70" t="s">
        <v>189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Y107"/>
  <sheetViews>
    <sheetView topLeftCell="B10" workbookViewId="0">
      <selection activeCell="K19" sqref="K19"/>
    </sheetView>
  </sheetViews>
  <sheetFormatPr defaultRowHeight="15" x14ac:dyDescent="0.25"/>
  <cols>
    <col min="1" max="1" width="5.42578125" style="30" customWidth="1"/>
    <col min="2" max="2" width="46.7109375" style="19" customWidth="1"/>
    <col min="3" max="3" width="15.42578125" style="19" customWidth="1"/>
    <col min="4" max="4" width="18" style="19" customWidth="1"/>
    <col min="5" max="5" width="16.42578125" style="19" customWidth="1"/>
    <col min="6" max="6" width="52" style="19" hidden="1" customWidth="1"/>
    <col min="7" max="7" width="46.85546875" style="19" hidden="1" customWidth="1"/>
    <col min="8" max="8" width="65" style="19" hidden="1" customWidth="1"/>
    <col min="9" max="9" width="18.140625" style="68" customWidth="1"/>
    <col min="10" max="10" width="14.7109375" style="19" customWidth="1"/>
    <col min="11" max="11" width="11.140625" style="20" customWidth="1"/>
    <col min="12" max="12" width="10.42578125" style="20" customWidth="1"/>
    <col min="13" max="14" width="9.140625" style="20" customWidth="1"/>
    <col min="15" max="15" width="11.42578125" style="20" customWidth="1"/>
    <col min="16" max="16" width="10.28515625" style="20" customWidth="1"/>
    <col min="17" max="19" width="9.140625" style="20" customWidth="1"/>
    <col min="20" max="20" width="10.42578125" style="20" customWidth="1"/>
    <col min="21" max="21" width="10" style="143" customWidth="1"/>
    <col min="22" max="23" width="10.42578125" style="20" customWidth="1"/>
    <col min="24" max="24" width="10" style="143" customWidth="1"/>
    <col min="25" max="25" width="25.28515625" style="70" customWidth="1"/>
    <col min="26" max="16384" width="9.140625" style="70"/>
  </cols>
  <sheetData>
    <row r="1" spans="1:25" s="1" customFormat="1" ht="41.25" customHeight="1" x14ac:dyDescent="0.25">
      <c r="A1" s="21"/>
      <c r="B1" s="628" t="s">
        <v>24</v>
      </c>
      <c r="C1" s="624" t="s">
        <v>378</v>
      </c>
      <c r="D1" s="625"/>
      <c r="E1" s="625"/>
      <c r="F1" s="625"/>
      <c r="G1" s="625"/>
      <c r="H1" s="625"/>
      <c r="I1" s="625"/>
      <c r="J1" s="625"/>
      <c r="K1" s="625"/>
      <c r="L1" s="625"/>
      <c r="M1" s="625"/>
      <c r="N1" s="625"/>
      <c r="O1" s="625"/>
      <c r="P1" s="625"/>
      <c r="Q1" s="625"/>
      <c r="R1" s="625"/>
      <c r="S1" s="625"/>
      <c r="T1" s="626"/>
      <c r="U1" s="141"/>
      <c r="V1" s="152"/>
      <c r="W1" s="152"/>
      <c r="X1" s="141"/>
    </row>
    <row r="2" spans="1:25" s="48" customFormat="1" ht="166.5" customHeight="1" x14ac:dyDescent="0.25">
      <c r="A2" s="22"/>
      <c r="B2" s="628"/>
      <c r="C2" s="630" t="s">
        <v>25</v>
      </c>
      <c r="D2" s="631"/>
      <c r="E2" s="44"/>
      <c r="F2" s="44"/>
      <c r="G2" s="44"/>
      <c r="H2" s="44"/>
      <c r="I2" s="44"/>
      <c r="J2" s="54"/>
      <c r="K2" s="53" t="s">
        <v>1</v>
      </c>
      <c r="L2" s="53" t="s">
        <v>2</v>
      </c>
      <c r="M2" s="53" t="s">
        <v>3</v>
      </c>
      <c r="N2" s="53" t="s">
        <v>114</v>
      </c>
      <c r="O2" s="53" t="s">
        <v>288</v>
      </c>
      <c r="P2" s="53" t="s">
        <v>287</v>
      </c>
      <c r="Q2" s="53" t="s">
        <v>4</v>
      </c>
      <c r="R2" s="53" t="s">
        <v>5</v>
      </c>
      <c r="S2" s="33" t="s">
        <v>6</v>
      </c>
      <c r="T2" s="53" t="s">
        <v>7</v>
      </c>
      <c r="U2" s="142" t="s">
        <v>351</v>
      </c>
      <c r="V2" s="53" t="s">
        <v>367</v>
      </c>
      <c r="W2" s="53"/>
      <c r="X2" s="142"/>
    </row>
    <row r="3" spans="1:25" ht="37.5" customHeight="1" x14ac:dyDescent="0.25">
      <c r="A3" s="23"/>
      <c r="B3" s="629"/>
      <c r="C3" s="632"/>
      <c r="D3" s="633"/>
      <c r="E3" s="45"/>
      <c r="F3" s="45"/>
      <c r="G3" s="45"/>
      <c r="H3" s="45"/>
      <c r="I3" s="45"/>
      <c r="J3" s="57" t="s">
        <v>8</v>
      </c>
      <c r="K3" s="72">
        <v>3094088</v>
      </c>
      <c r="L3" s="72">
        <v>1185741</v>
      </c>
      <c r="M3" s="72">
        <v>800000</v>
      </c>
      <c r="N3" s="72">
        <v>60000</v>
      </c>
      <c r="O3" s="47">
        <v>0</v>
      </c>
      <c r="P3" s="47">
        <v>0</v>
      </c>
      <c r="Q3" s="72">
        <v>250000</v>
      </c>
      <c r="R3" s="72">
        <v>0</v>
      </c>
      <c r="S3" s="72">
        <v>300000</v>
      </c>
      <c r="T3" s="72">
        <v>1000000</v>
      </c>
      <c r="U3" s="72">
        <v>0</v>
      </c>
      <c r="V3" s="72"/>
      <c r="W3" s="72"/>
      <c r="X3" s="72"/>
      <c r="Y3" s="374">
        <f>SUM(K3:X3)-T3-S3-N3-350000</f>
        <v>4979829</v>
      </c>
    </row>
    <row r="4" spans="1:25" ht="37.5" customHeight="1" x14ac:dyDescent="0.25">
      <c r="A4" s="23"/>
      <c r="B4" s="629"/>
      <c r="C4" s="634"/>
      <c r="D4" s="635"/>
      <c r="E4" s="34"/>
      <c r="F4" s="34"/>
      <c r="G4" s="34"/>
      <c r="H4" s="34"/>
      <c r="I4" s="34"/>
      <c r="J4" s="58" t="s">
        <v>14</v>
      </c>
      <c r="K4" s="73">
        <f t="shared" ref="K4:T4" si="0">SUM(K7:K107)</f>
        <v>3094088</v>
      </c>
      <c r="L4" s="73">
        <f t="shared" si="0"/>
        <v>1185741</v>
      </c>
      <c r="M4" s="73">
        <f t="shared" si="0"/>
        <v>800000</v>
      </c>
      <c r="N4" s="73">
        <f t="shared" si="0"/>
        <v>60000</v>
      </c>
      <c r="O4" s="73">
        <f t="shared" si="0"/>
        <v>0</v>
      </c>
      <c r="P4" s="73">
        <f t="shared" si="0"/>
        <v>0</v>
      </c>
      <c r="Q4" s="73">
        <f t="shared" si="0"/>
        <v>250000</v>
      </c>
      <c r="R4" s="73">
        <f t="shared" si="0"/>
        <v>0</v>
      </c>
      <c r="S4" s="73">
        <f t="shared" si="0"/>
        <v>300000</v>
      </c>
      <c r="T4" s="73">
        <f t="shared" si="0"/>
        <v>1000000</v>
      </c>
      <c r="U4" s="73">
        <f>SUM(U7:U107)</f>
        <v>0</v>
      </c>
      <c r="V4" s="73"/>
      <c r="W4" s="73"/>
      <c r="X4" s="73"/>
    </row>
    <row r="5" spans="1:25" s="4" customFormat="1" ht="20.100000000000001" customHeight="1" x14ac:dyDescent="0.25">
      <c r="A5" s="24"/>
      <c r="B5" s="629"/>
      <c r="C5" s="59" t="s">
        <v>20</v>
      </c>
      <c r="D5" s="59" t="s">
        <v>21</v>
      </c>
      <c r="E5" s="59" t="s">
        <v>120</v>
      </c>
      <c r="F5" s="59" t="s">
        <v>22</v>
      </c>
      <c r="G5" s="59" t="s">
        <v>30</v>
      </c>
      <c r="H5" s="59" t="s">
        <v>31</v>
      </c>
      <c r="I5" s="60" t="s">
        <v>23</v>
      </c>
      <c r="J5" s="55"/>
      <c r="K5" s="78">
        <f t="shared" ref="K5:U5" si="1">K3-K4</f>
        <v>0</v>
      </c>
      <c r="L5" s="78">
        <f t="shared" si="1"/>
        <v>0</v>
      </c>
      <c r="M5" s="78">
        <f t="shared" si="1"/>
        <v>0</v>
      </c>
      <c r="N5" s="78">
        <f t="shared" si="1"/>
        <v>0</v>
      </c>
      <c r="O5" s="78">
        <f t="shared" si="1"/>
        <v>0</v>
      </c>
      <c r="P5" s="78">
        <f t="shared" si="1"/>
        <v>0</v>
      </c>
      <c r="Q5" s="78">
        <f t="shared" si="1"/>
        <v>0</v>
      </c>
      <c r="R5" s="78">
        <f t="shared" si="1"/>
        <v>0</v>
      </c>
      <c r="S5" s="78">
        <f t="shared" si="1"/>
        <v>0</v>
      </c>
      <c r="T5" s="78">
        <f t="shared" si="1"/>
        <v>0</v>
      </c>
      <c r="U5" s="78">
        <f t="shared" si="1"/>
        <v>0</v>
      </c>
      <c r="V5" s="78"/>
      <c r="W5" s="78"/>
      <c r="X5" s="78"/>
    </row>
    <row r="6" spans="1:25" s="50" customFormat="1" ht="21" x14ac:dyDescent="0.25">
      <c r="A6" s="49"/>
      <c r="B6" s="51" t="s">
        <v>9</v>
      </c>
      <c r="C6" s="51"/>
      <c r="D6" s="51"/>
      <c r="E6" s="51"/>
      <c r="F6" s="51"/>
      <c r="G6" s="51"/>
      <c r="H6" s="51"/>
      <c r="I6" s="62"/>
      <c r="J6" s="56"/>
      <c r="K6" s="52"/>
      <c r="L6" s="52"/>
      <c r="M6" s="52"/>
      <c r="N6" s="52"/>
      <c r="O6" s="52"/>
      <c r="P6" s="52"/>
      <c r="Q6" s="52"/>
      <c r="R6" s="52"/>
      <c r="S6" s="52"/>
      <c r="T6" s="52"/>
      <c r="U6" s="52"/>
      <c r="V6" s="52"/>
      <c r="W6" s="52"/>
      <c r="X6" s="52"/>
    </row>
    <row r="7" spans="1:25" ht="19.5" customHeight="1" x14ac:dyDescent="0.25">
      <c r="A7" s="25"/>
      <c r="B7" s="116" t="s">
        <v>115</v>
      </c>
      <c r="C7" s="98"/>
      <c r="D7" s="98"/>
      <c r="E7" s="98"/>
      <c r="F7" s="98"/>
      <c r="G7" s="98"/>
      <c r="H7" s="98"/>
      <c r="I7" s="104">
        <f>SUM(I8:I11)</f>
        <v>1050000</v>
      </c>
      <c r="J7" s="100"/>
      <c r="K7" s="105"/>
      <c r="L7" s="105"/>
      <c r="M7" s="105"/>
      <c r="N7" s="105"/>
      <c r="O7" s="105"/>
      <c r="P7" s="105"/>
      <c r="Q7" s="105"/>
      <c r="R7" s="105"/>
      <c r="S7" s="105"/>
      <c r="T7" s="105"/>
      <c r="U7" s="105"/>
      <c r="V7" s="105"/>
      <c r="W7" s="105"/>
      <c r="X7" s="105"/>
    </row>
    <row r="8" spans="1:25" ht="61.5" customHeight="1" x14ac:dyDescent="0.25">
      <c r="A8" s="25"/>
      <c r="B8" s="81" t="s">
        <v>422</v>
      </c>
      <c r="C8" s="35" t="s">
        <v>405</v>
      </c>
      <c r="D8" s="35" t="s">
        <v>419</v>
      </c>
      <c r="E8" s="35" t="s">
        <v>420</v>
      </c>
      <c r="F8" s="35"/>
      <c r="G8" s="35"/>
      <c r="H8" s="35"/>
      <c r="I8" s="83">
        <v>550000</v>
      </c>
      <c r="J8" s="90">
        <f>I8-SUM(K8:V8)</f>
        <v>0</v>
      </c>
      <c r="K8" s="6"/>
      <c r="L8" s="6"/>
      <c r="M8" s="6">
        <v>300000</v>
      </c>
      <c r="N8" s="6"/>
      <c r="O8" s="74"/>
      <c r="P8" s="74"/>
      <c r="Q8" s="6">
        <v>250000</v>
      </c>
      <c r="R8" s="6"/>
      <c r="S8" s="74"/>
      <c r="T8" s="74"/>
      <c r="U8" s="74"/>
      <c r="V8" s="74"/>
      <c r="W8" s="74"/>
      <c r="X8" s="74"/>
    </row>
    <row r="9" spans="1:25" ht="60" customHeight="1" x14ac:dyDescent="0.25">
      <c r="A9" s="25"/>
      <c r="B9" s="81" t="s">
        <v>421</v>
      </c>
      <c r="C9" s="35" t="s">
        <v>417</v>
      </c>
      <c r="D9" s="35" t="s">
        <v>418</v>
      </c>
      <c r="E9" s="35" t="s">
        <v>423</v>
      </c>
      <c r="F9" s="61"/>
      <c r="G9" s="61"/>
      <c r="H9" s="35"/>
      <c r="I9" s="83">
        <v>500000</v>
      </c>
      <c r="J9" s="90">
        <f>I9-SUM(K9:V9)</f>
        <v>0</v>
      </c>
      <c r="K9" s="6"/>
      <c r="L9" s="6"/>
      <c r="M9" s="6">
        <v>500000</v>
      </c>
      <c r="N9" s="6"/>
      <c r="O9" s="74"/>
      <c r="P9" s="74"/>
      <c r="Q9" s="6"/>
      <c r="R9" s="6"/>
      <c r="S9" s="74"/>
      <c r="T9" s="74"/>
      <c r="U9" s="74"/>
      <c r="V9" s="74"/>
      <c r="W9" s="74"/>
      <c r="X9" s="74"/>
    </row>
    <row r="10" spans="1:25" x14ac:dyDescent="0.25">
      <c r="A10" s="23"/>
      <c r="B10" s="81"/>
      <c r="C10" s="69"/>
      <c r="D10" s="37"/>
      <c r="E10" s="37"/>
      <c r="F10" s="37"/>
      <c r="G10" s="37"/>
      <c r="H10" s="37"/>
      <c r="I10" s="84"/>
      <c r="J10" s="90"/>
      <c r="K10" s="73"/>
      <c r="L10" s="73"/>
      <c r="M10" s="73"/>
      <c r="N10" s="73"/>
      <c r="O10" s="80"/>
      <c r="P10" s="80"/>
      <c r="Q10" s="73"/>
      <c r="R10" s="73"/>
      <c r="S10" s="73"/>
      <c r="T10" s="73"/>
      <c r="U10" s="74"/>
      <c r="V10" s="73"/>
      <c r="W10" s="73"/>
      <c r="X10" s="74"/>
    </row>
    <row r="11" spans="1:25" x14ac:dyDescent="0.25">
      <c r="A11" s="23"/>
      <c r="B11" s="79"/>
      <c r="C11" s="79"/>
      <c r="D11" s="79"/>
      <c r="E11" s="79"/>
      <c r="F11" s="79"/>
      <c r="G11" s="79"/>
      <c r="H11" s="79"/>
      <c r="I11" s="63"/>
      <c r="J11" s="91"/>
      <c r="K11" s="73"/>
      <c r="L11" s="73"/>
      <c r="M11" s="73"/>
      <c r="N11" s="73"/>
      <c r="O11" s="80"/>
      <c r="P11" s="80"/>
      <c r="Q11" s="73"/>
      <c r="R11" s="73"/>
      <c r="S11" s="73"/>
      <c r="T11" s="73"/>
      <c r="U11" s="144"/>
      <c r="V11" s="73"/>
      <c r="W11" s="73"/>
      <c r="X11" s="144"/>
    </row>
    <row r="12" spans="1:25" ht="18.75" x14ac:dyDescent="0.3">
      <c r="A12" s="26"/>
      <c r="B12" s="115" t="s">
        <v>99</v>
      </c>
      <c r="C12" s="101"/>
      <c r="D12" s="101"/>
      <c r="E12" s="101"/>
      <c r="F12" s="102"/>
      <c r="G12" s="102"/>
      <c r="H12" s="101"/>
      <c r="I12" s="103">
        <f>SUM(I13:I14)</f>
        <v>500000</v>
      </c>
      <c r="J12" s="106"/>
      <c r="K12" s="107"/>
      <c r="L12" s="107"/>
      <c r="M12" s="107"/>
      <c r="N12" s="107"/>
      <c r="O12" s="105"/>
      <c r="P12" s="105"/>
      <c r="Q12" s="107"/>
      <c r="R12" s="107"/>
      <c r="S12" s="107"/>
      <c r="T12" s="107"/>
      <c r="U12" s="107"/>
      <c r="V12" s="107"/>
      <c r="W12" s="107"/>
      <c r="X12" s="107"/>
    </row>
    <row r="13" spans="1:25" ht="29.25" customHeight="1" x14ac:dyDescent="0.25">
      <c r="A13" s="26"/>
      <c r="B13" s="87" t="s">
        <v>434</v>
      </c>
      <c r="C13" s="87" t="s">
        <v>435</v>
      </c>
      <c r="D13" s="87" t="s">
        <v>436</v>
      </c>
      <c r="E13" s="87" t="s">
        <v>452</v>
      </c>
      <c r="F13" s="87"/>
      <c r="G13" s="79"/>
      <c r="H13" s="79"/>
      <c r="I13" s="82">
        <v>300000</v>
      </c>
      <c r="J13" s="90">
        <f>I13-SUM(K13:V13)</f>
        <v>0</v>
      </c>
      <c r="K13" s="75"/>
      <c r="L13" s="75">
        <v>300000</v>
      </c>
      <c r="M13" s="75"/>
      <c r="N13" s="75"/>
      <c r="O13" s="80"/>
      <c r="P13" s="80"/>
      <c r="Q13" s="75"/>
      <c r="R13" s="75"/>
      <c r="S13" s="75"/>
      <c r="T13" s="75"/>
      <c r="U13" s="144"/>
      <c r="V13" s="75"/>
      <c r="W13" s="75"/>
      <c r="X13" s="144"/>
    </row>
    <row r="14" spans="1:25" s="71" customFormat="1" ht="31.5" customHeight="1" x14ac:dyDescent="0.25">
      <c r="A14" s="26"/>
      <c r="B14" s="79" t="s">
        <v>459</v>
      </c>
      <c r="C14" s="79" t="s">
        <v>369</v>
      </c>
      <c r="D14" s="79" t="s">
        <v>405</v>
      </c>
      <c r="E14" s="79" t="s">
        <v>103</v>
      </c>
      <c r="F14" s="79"/>
      <c r="G14" s="79"/>
      <c r="H14" s="79"/>
      <c r="I14" s="82">
        <v>200000</v>
      </c>
      <c r="J14" s="90">
        <f>I14-SUM(K14:V14)</f>
        <v>0</v>
      </c>
      <c r="K14" s="75"/>
      <c r="L14" s="75">
        <v>200000</v>
      </c>
      <c r="M14" s="75"/>
      <c r="N14" s="75"/>
      <c r="O14" s="75"/>
      <c r="P14" s="75"/>
      <c r="Q14" s="75"/>
      <c r="R14" s="75"/>
      <c r="S14" s="75"/>
      <c r="T14" s="75"/>
      <c r="U14" s="75"/>
      <c r="V14" s="75"/>
      <c r="W14" s="75"/>
      <c r="X14" s="75"/>
    </row>
    <row r="15" spans="1:25" s="71" customFormat="1" ht="18" customHeight="1" x14ac:dyDescent="0.25">
      <c r="A15" s="26"/>
      <c r="B15" s="115" t="s">
        <v>100</v>
      </c>
      <c r="C15" s="102"/>
      <c r="D15" s="102"/>
      <c r="E15" s="102"/>
      <c r="F15" s="102"/>
      <c r="G15" s="102"/>
      <c r="H15" s="102"/>
      <c r="I15" s="104">
        <f>SUM(I16:I20)</f>
        <v>1329829</v>
      </c>
      <c r="J15" s="108"/>
      <c r="K15" s="107"/>
      <c r="L15" s="107"/>
      <c r="M15" s="107"/>
      <c r="N15" s="107"/>
      <c r="O15" s="107"/>
      <c r="P15" s="107"/>
      <c r="Q15" s="107"/>
      <c r="R15" s="107"/>
      <c r="S15" s="107"/>
      <c r="T15" s="107"/>
      <c r="U15" s="107"/>
      <c r="V15" s="107"/>
      <c r="W15" s="107"/>
      <c r="X15" s="107"/>
    </row>
    <row r="16" spans="1:25" s="71" customFormat="1" ht="51.75" customHeight="1" x14ac:dyDescent="0.25">
      <c r="A16" s="26"/>
      <c r="B16" s="79" t="s">
        <v>500</v>
      </c>
      <c r="C16" s="79" t="s">
        <v>469</v>
      </c>
      <c r="D16" s="79" t="s">
        <v>490</v>
      </c>
      <c r="E16" s="79" t="s">
        <v>493</v>
      </c>
      <c r="F16" s="79"/>
      <c r="G16" s="79"/>
      <c r="H16" s="79"/>
      <c r="I16" s="82">
        <v>800000</v>
      </c>
      <c r="J16" s="90">
        <f>I16-SUM(K16:V16)</f>
        <v>0</v>
      </c>
      <c r="K16" s="75">
        <v>400000</v>
      </c>
      <c r="L16" s="75">
        <v>400000</v>
      </c>
      <c r="M16" s="75"/>
      <c r="N16" s="75"/>
      <c r="O16" s="75"/>
      <c r="P16" s="75"/>
      <c r="Q16" s="75"/>
      <c r="R16" s="75"/>
      <c r="S16" s="75"/>
      <c r="T16" s="75"/>
      <c r="U16" s="75"/>
      <c r="V16" s="75"/>
      <c r="W16" s="75"/>
      <c r="X16" s="75"/>
    </row>
    <row r="17" spans="1:24" s="71" customFormat="1" ht="51.75" customHeight="1" x14ac:dyDescent="0.25">
      <c r="A17" s="26"/>
      <c r="B17" s="79" t="s">
        <v>499</v>
      </c>
      <c r="C17" s="87" t="s">
        <v>136</v>
      </c>
      <c r="D17" s="87" t="s">
        <v>491</v>
      </c>
      <c r="E17" s="87" t="s">
        <v>492</v>
      </c>
      <c r="F17" s="87"/>
      <c r="G17" s="79"/>
      <c r="H17" s="87"/>
      <c r="I17" s="82">
        <v>200000</v>
      </c>
      <c r="J17" s="90">
        <f>I17-SUM(K17:V17)</f>
        <v>0</v>
      </c>
      <c r="K17" s="75"/>
      <c r="L17" s="75">
        <v>200000</v>
      </c>
      <c r="M17" s="75"/>
      <c r="N17" s="75"/>
      <c r="O17" s="75"/>
      <c r="P17" s="75"/>
      <c r="Q17" s="75"/>
      <c r="R17" s="75"/>
      <c r="S17" s="75"/>
      <c r="T17" s="75"/>
      <c r="U17" s="75"/>
      <c r="V17" s="75"/>
      <c r="W17" s="75"/>
      <c r="X17" s="75"/>
    </row>
    <row r="18" spans="1:24" s="71" customFormat="1" ht="48" customHeight="1" x14ac:dyDescent="0.25">
      <c r="A18" s="26"/>
      <c r="B18" s="79" t="s">
        <v>498</v>
      </c>
      <c r="C18" s="81" t="s">
        <v>494</v>
      </c>
      <c r="D18" s="87" t="s">
        <v>495</v>
      </c>
      <c r="E18" s="87" t="s">
        <v>496</v>
      </c>
      <c r="F18" s="87"/>
      <c r="G18" s="86"/>
      <c r="H18" s="86"/>
      <c r="I18" s="82">
        <v>50000</v>
      </c>
      <c r="J18" s="90">
        <f>I18-SUM(K18:V18)</f>
        <v>0</v>
      </c>
      <c r="K18" s="75"/>
      <c r="L18" s="75">
        <v>50000</v>
      </c>
      <c r="M18" s="75"/>
      <c r="N18" s="75"/>
      <c r="O18" s="75"/>
      <c r="P18" s="75"/>
      <c r="Q18" s="75"/>
      <c r="R18" s="75"/>
      <c r="S18" s="75"/>
      <c r="T18" s="75"/>
      <c r="U18" s="75"/>
      <c r="V18" s="75"/>
      <c r="W18" s="75"/>
      <c r="X18" s="75"/>
    </row>
    <row r="19" spans="1:24" s="71" customFormat="1" ht="50.25" customHeight="1" x14ac:dyDescent="0.25">
      <c r="A19" s="26"/>
      <c r="B19" s="79" t="s">
        <v>497</v>
      </c>
      <c r="C19" s="87" t="s">
        <v>501</v>
      </c>
      <c r="D19" s="87" t="s">
        <v>502</v>
      </c>
      <c r="E19" s="87" t="s">
        <v>503</v>
      </c>
      <c r="F19" s="87"/>
      <c r="G19" s="86"/>
      <c r="H19" s="86"/>
      <c r="I19" s="82">
        <v>279829</v>
      </c>
      <c r="J19" s="90">
        <f>I19-SUM(K19:V19)</f>
        <v>0</v>
      </c>
      <c r="K19" s="75">
        <v>244088</v>
      </c>
      <c r="L19" s="75">
        <v>35741</v>
      </c>
      <c r="M19" s="75"/>
      <c r="N19" s="75"/>
      <c r="O19" s="75"/>
      <c r="P19" s="75"/>
      <c r="Q19" s="75"/>
      <c r="R19" s="75"/>
      <c r="S19" s="75"/>
      <c r="T19" s="75"/>
      <c r="U19" s="75"/>
      <c r="V19" s="75"/>
      <c r="W19" s="75"/>
      <c r="X19" s="75"/>
    </row>
    <row r="20" spans="1:24" ht="18" customHeight="1" x14ac:dyDescent="0.25">
      <c r="A20" s="23"/>
      <c r="B20" s="79"/>
      <c r="C20" s="79"/>
      <c r="D20" s="79"/>
      <c r="E20" s="79"/>
      <c r="F20" s="79"/>
      <c r="G20" s="79"/>
      <c r="I20" s="83"/>
      <c r="J20" s="91"/>
      <c r="K20" s="73"/>
      <c r="L20" s="73"/>
      <c r="M20" s="73"/>
      <c r="N20" s="73"/>
      <c r="O20" s="80"/>
      <c r="P20" s="80"/>
      <c r="Q20" s="73"/>
      <c r="R20" s="73"/>
      <c r="S20" s="73"/>
      <c r="T20" s="73"/>
      <c r="U20" s="73"/>
      <c r="V20" s="73"/>
      <c r="W20" s="73"/>
      <c r="X20" s="73"/>
    </row>
    <row r="21" spans="1:24" ht="18" customHeight="1" x14ac:dyDescent="0.3">
      <c r="A21" s="23"/>
      <c r="B21" s="115" t="s">
        <v>47</v>
      </c>
      <c r="C21" s="101"/>
      <c r="D21" s="101"/>
      <c r="E21" s="101"/>
      <c r="F21" s="101"/>
      <c r="G21" s="101"/>
      <c r="H21" s="101"/>
      <c r="I21" s="99">
        <f>SUM(I22:I25)</f>
        <v>1000000</v>
      </c>
      <c r="J21" s="106"/>
      <c r="K21" s="107"/>
      <c r="L21" s="107"/>
      <c r="M21" s="107"/>
      <c r="N21" s="107"/>
      <c r="O21" s="105"/>
      <c r="P21" s="105"/>
      <c r="Q21" s="107"/>
      <c r="R21" s="107"/>
      <c r="S21" s="107"/>
      <c r="T21" s="107"/>
      <c r="U21" s="107"/>
      <c r="V21" s="107"/>
      <c r="W21" s="107"/>
      <c r="X21" s="107"/>
    </row>
    <row r="22" spans="1:24" s="71" customFormat="1" ht="30" x14ac:dyDescent="0.25">
      <c r="A22" s="23"/>
      <c r="B22" s="79" t="s">
        <v>383</v>
      </c>
      <c r="C22" s="79" t="s">
        <v>384</v>
      </c>
      <c r="D22" s="79" t="s">
        <v>385</v>
      </c>
      <c r="E22" s="79" t="s">
        <v>386</v>
      </c>
      <c r="F22" s="79"/>
      <c r="G22" s="86"/>
      <c r="H22" s="38"/>
      <c r="I22" s="82">
        <v>250000</v>
      </c>
      <c r="J22" s="90">
        <f>I22-SUM(K22:T22)</f>
        <v>0</v>
      </c>
      <c r="K22" s="73">
        <v>250000</v>
      </c>
      <c r="L22" s="73"/>
      <c r="M22" s="73"/>
      <c r="N22" s="73"/>
      <c r="O22" s="75"/>
      <c r="P22" s="75"/>
      <c r="Q22" s="73"/>
      <c r="R22" s="73"/>
      <c r="S22" s="73"/>
      <c r="T22" s="73"/>
      <c r="U22" s="73"/>
      <c r="V22" s="73"/>
      <c r="W22" s="73"/>
      <c r="X22" s="73"/>
    </row>
    <row r="23" spans="1:24" s="71" customFormat="1" x14ac:dyDescent="0.25">
      <c r="A23" s="23"/>
      <c r="B23" s="79" t="s">
        <v>393</v>
      </c>
      <c r="C23" s="79" t="s">
        <v>448</v>
      </c>
      <c r="D23" s="79" t="s">
        <v>385</v>
      </c>
      <c r="E23" s="79" t="s">
        <v>449</v>
      </c>
      <c r="F23" s="79"/>
      <c r="G23" s="86"/>
      <c r="H23" s="38"/>
      <c r="I23" s="82">
        <v>450000</v>
      </c>
      <c r="J23" s="90">
        <f>I23-SUM(K23:T23)</f>
        <v>0</v>
      </c>
      <c r="K23" s="73">
        <v>450000</v>
      </c>
      <c r="L23" s="73"/>
      <c r="M23" s="73"/>
      <c r="N23" s="73"/>
      <c r="O23" s="75"/>
      <c r="P23" s="75"/>
      <c r="Q23" s="73"/>
      <c r="R23" s="73"/>
      <c r="S23" s="73"/>
      <c r="T23" s="73"/>
      <c r="U23" s="73"/>
      <c r="V23" s="73"/>
      <c r="W23" s="73"/>
      <c r="X23" s="73"/>
    </row>
    <row r="24" spans="1:24" s="71" customFormat="1" x14ac:dyDescent="0.25">
      <c r="A24" s="23"/>
      <c r="B24" s="79"/>
      <c r="C24" s="79"/>
      <c r="D24" s="89"/>
      <c r="E24" s="79"/>
      <c r="F24" s="38"/>
      <c r="G24" s="38"/>
      <c r="H24" s="38"/>
      <c r="I24" s="82"/>
      <c r="J24" s="90"/>
      <c r="K24" s="73"/>
      <c r="L24" s="73"/>
      <c r="M24" s="73"/>
      <c r="N24" s="73"/>
      <c r="O24" s="75"/>
      <c r="P24" s="75"/>
      <c r="Q24" s="73"/>
      <c r="R24" s="73"/>
      <c r="S24" s="73"/>
      <c r="T24" s="73"/>
      <c r="U24" s="73"/>
      <c r="V24" s="73"/>
      <c r="W24" s="73"/>
      <c r="X24" s="73"/>
    </row>
    <row r="25" spans="1:24" s="71" customFormat="1" x14ac:dyDescent="0.25">
      <c r="A25" s="23"/>
      <c r="B25" s="79" t="s">
        <v>113</v>
      </c>
      <c r="C25" s="38"/>
      <c r="D25" s="38"/>
      <c r="E25" s="38"/>
      <c r="F25" s="38"/>
      <c r="G25" s="38"/>
      <c r="H25" s="38"/>
      <c r="I25" s="82">
        <v>300000</v>
      </c>
      <c r="J25" s="90">
        <f>I25-SUM(K25:T25)</f>
        <v>0</v>
      </c>
      <c r="K25" s="73">
        <v>300000</v>
      </c>
      <c r="L25" s="73"/>
      <c r="M25" s="73"/>
      <c r="N25" s="73"/>
      <c r="O25" s="75"/>
      <c r="P25" s="75"/>
      <c r="Q25" s="73"/>
      <c r="R25" s="73"/>
      <c r="S25" s="73"/>
      <c r="T25" s="73"/>
      <c r="U25" s="73"/>
      <c r="V25" s="73"/>
      <c r="W25" s="73"/>
      <c r="X25" s="73"/>
    </row>
    <row r="26" spans="1:24" s="12" customFormat="1" ht="18.75" x14ac:dyDescent="0.3">
      <c r="A26" s="27"/>
      <c r="B26" s="115" t="s">
        <v>48</v>
      </c>
      <c r="C26" s="101"/>
      <c r="D26" s="101"/>
      <c r="E26" s="101"/>
      <c r="F26" s="101"/>
      <c r="G26" s="101"/>
      <c r="H26" s="101"/>
      <c r="I26" s="99">
        <f>SUM(I27:I55)</f>
        <v>900000</v>
      </c>
      <c r="J26" s="92"/>
      <c r="K26" s="76"/>
      <c r="L26" s="76"/>
      <c r="M26" s="76"/>
      <c r="N26" s="76"/>
      <c r="O26" s="11"/>
      <c r="P26" s="11"/>
      <c r="Q26" s="76"/>
      <c r="R26" s="76"/>
      <c r="S26" s="76"/>
      <c r="T26" s="76"/>
      <c r="U26" s="76"/>
      <c r="V26" s="76"/>
      <c r="W26" s="76"/>
      <c r="X26" s="76"/>
    </row>
    <row r="27" spans="1:24" s="71" customFormat="1" x14ac:dyDescent="0.25">
      <c r="A27" s="23"/>
      <c r="B27" s="124" t="s">
        <v>453</v>
      </c>
      <c r="C27" s="619"/>
      <c r="D27" s="627"/>
      <c r="E27" s="79" t="s">
        <v>454</v>
      </c>
      <c r="F27" s="79"/>
      <c r="G27" s="79"/>
      <c r="H27" s="79"/>
      <c r="I27" s="83">
        <v>900000</v>
      </c>
      <c r="J27" s="90">
        <f>I27-SUM(K27:T27)</f>
        <v>0</v>
      </c>
      <c r="K27" s="73">
        <v>900000</v>
      </c>
      <c r="L27" s="73"/>
      <c r="M27" s="73"/>
      <c r="N27" s="73"/>
      <c r="O27" s="75"/>
      <c r="P27" s="75"/>
      <c r="Q27" s="73"/>
      <c r="R27" s="73"/>
      <c r="S27" s="73"/>
      <c r="T27" s="73"/>
      <c r="U27" s="73"/>
      <c r="V27" s="73"/>
      <c r="W27" s="73"/>
      <c r="X27" s="73"/>
    </row>
    <row r="28" spans="1:24" s="71" customFormat="1" x14ac:dyDescent="0.25">
      <c r="A28" s="23"/>
      <c r="B28" s="124"/>
      <c r="C28" s="79"/>
      <c r="D28" s="79"/>
      <c r="E28" s="79"/>
      <c r="F28" s="79"/>
      <c r="G28" s="79"/>
      <c r="H28" s="79"/>
      <c r="I28" s="83"/>
      <c r="J28" s="90"/>
      <c r="K28" s="73"/>
      <c r="L28" s="73"/>
      <c r="M28" s="73"/>
      <c r="N28" s="73"/>
      <c r="O28" s="75"/>
      <c r="P28" s="75"/>
      <c r="Q28" s="73"/>
      <c r="R28" s="73"/>
      <c r="S28" s="73"/>
      <c r="T28" s="73"/>
      <c r="U28" s="73"/>
      <c r="V28" s="73"/>
      <c r="W28" s="73"/>
      <c r="X28" s="73"/>
    </row>
    <row r="29" spans="1:24" s="71" customFormat="1" x14ac:dyDescent="0.25">
      <c r="A29" s="23"/>
      <c r="B29" s="125"/>
      <c r="C29" s="79"/>
      <c r="D29" s="79"/>
      <c r="E29" s="79"/>
      <c r="F29" s="79"/>
      <c r="G29" s="79"/>
      <c r="H29" s="79"/>
      <c r="I29" s="83"/>
      <c r="J29" s="90"/>
      <c r="K29" s="73"/>
      <c r="L29" s="73"/>
      <c r="M29" s="73"/>
      <c r="N29" s="73"/>
      <c r="O29" s="75"/>
      <c r="P29" s="75"/>
      <c r="Q29" s="73"/>
      <c r="R29" s="73"/>
      <c r="S29" s="73"/>
      <c r="T29" s="73"/>
      <c r="U29" s="73"/>
      <c r="V29" s="73"/>
      <c r="W29" s="73"/>
      <c r="X29" s="73"/>
    </row>
    <row r="30" spans="1:24" s="71" customFormat="1" x14ac:dyDescent="0.25">
      <c r="A30" s="23"/>
      <c r="B30" s="125"/>
      <c r="C30" s="79"/>
      <c r="D30" s="79"/>
      <c r="E30" s="79"/>
      <c r="F30" s="79"/>
      <c r="G30" s="79"/>
      <c r="H30" s="79"/>
      <c r="I30" s="83"/>
      <c r="J30" s="90"/>
      <c r="K30" s="73"/>
      <c r="L30" s="73"/>
      <c r="M30" s="73"/>
      <c r="N30" s="73"/>
      <c r="O30" s="75"/>
      <c r="P30" s="75"/>
      <c r="Q30" s="73"/>
      <c r="R30" s="73"/>
      <c r="S30" s="73"/>
      <c r="T30" s="73"/>
      <c r="U30" s="73"/>
      <c r="V30" s="73"/>
      <c r="W30" s="73"/>
      <c r="X30" s="73"/>
    </row>
    <row r="31" spans="1:24" s="71" customFormat="1" x14ac:dyDescent="0.25">
      <c r="A31" s="23"/>
      <c r="B31" s="125"/>
      <c r="C31" s="79"/>
      <c r="D31" s="79"/>
      <c r="E31" s="79"/>
      <c r="F31" s="79"/>
      <c r="G31" s="79"/>
      <c r="H31" s="79"/>
      <c r="I31" s="83"/>
      <c r="J31" s="90"/>
      <c r="K31" s="73"/>
      <c r="L31" s="73"/>
      <c r="M31" s="73"/>
      <c r="N31" s="73"/>
      <c r="O31" s="75"/>
      <c r="P31" s="75"/>
      <c r="Q31" s="73"/>
      <c r="R31" s="73"/>
      <c r="S31" s="73"/>
      <c r="T31" s="73"/>
      <c r="U31" s="73"/>
      <c r="V31" s="73"/>
      <c r="W31" s="73"/>
      <c r="X31" s="73"/>
    </row>
    <row r="32" spans="1:24" s="71" customFormat="1" x14ac:dyDescent="0.25">
      <c r="A32" s="23"/>
      <c r="B32" s="125"/>
      <c r="C32" s="79"/>
      <c r="D32" s="79"/>
      <c r="E32" s="79"/>
      <c r="F32" s="79"/>
      <c r="G32" s="79"/>
      <c r="H32" s="79"/>
      <c r="I32" s="83"/>
      <c r="J32" s="90"/>
      <c r="K32" s="73"/>
      <c r="L32" s="73"/>
      <c r="M32" s="73"/>
      <c r="N32" s="73"/>
      <c r="O32" s="75"/>
      <c r="P32" s="75"/>
      <c r="Q32" s="73"/>
      <c r="R32" s="73"/>
      <c r="S32" s="73"/>
      <c r="T32" s="73"/>
      <c r="U32" s="73"/>
      <c r="V32" s="73"/>
      <c r="W32" s="73"/>
      <c r="X32" s="73"/>
    </row>
    <row r="33" spans="1:24" s="71" customFormat="1" x14ac:dyDescent="0.25">
      <c r="A33" s="23"/>
      <c r="B33" s="125"/>
      <c r="C33" s="79"/>
      <c r="D33" s="79"/>
      <c r="E33" s="79"/>
      <c r="F33" s="79"/>
      <c r="G33" s="79"/>
      <c r="H33" s="79"/>
      <c r="I33" s="83"/>
      <c r="J33" s="90"/>
      <c r="K33" s="73"/>
      <c r="L33" s="73"/>
      <c r="M33" s="73"/>
      <c r="N33" s="73"/>
      <c r="O33" s="75"/>
      <c r="P33" s="75"/>
      <c r="Q33" s="73"/>
      <c r="R33" s="73"/>
      <c r="S33" s="73"/>
      <c r="T33" s="73"/>
      <c r="U33" s="73"/>
      <c r="V33" s="73"/>
      <c r="W33" s="73"/>
      <c r="X33" s="73"/>
    </row>
    <row r="34" spans="1:24" s="71" customFormat="1" x14ac:dyDescent="0.25">
      <c r="A34" s="23"/>
      <c r="B34" s="125"/>
      <c r="C34" s="79"/>
      <c r="D34" s="79"/>
      <c r="E34" s="79"/>
      <c r="F34" s="79"/>
      <c r="G34" s="79"/>
      <c r="H34" s="79"/>
      <c r="I34" s="83"/>
      <c r="J34" s="90"/>
      <c r="K34" s="73"/>
      <c r="L34" s="73"/>
      <c r="M34" s="73"/>
      <c r="N34" s="73"/>
      <c r="O34" s="75"/>
      <c r="P34" s="75"/>
      <c r="Q34" s="73"/>
      <c r="R34" s="73"/>
      <c r="S34" s="73"/>
      <c r="T34" s="73"/>
      <c r="U34" s="73"/>
      <c r="V34" s="73"/>
      <c r="W34" s="73"/>
      <c r="X34" s="73"/>
    </row>
    <row r="35" spans="1:24" s="71" customFormat="1" x14ac:dyDescent="0.25">
      <c r="A35" s="23"/>
      <c r="B35" s="125"/>
      <c r="C35" s="79"/>
      <c r="D35" s="79"/>
      <c r="E35" s="79"/>
      <c r="F35" s="79"/>
      <c r="G35" s="79"/>
      <c r="H35" s="79"/>
      <c r="I35" s="83"/>
      <c r="J35" s="90"/>
      <c r="K35" s="73"/>
      <c r="L35" s="73"/>
      <c r="M35" s="73"/>
      <c r="N35" s="73"/>
      <c r="O35" s="75"/>
      <c r="P35" s="75"/>
      <c r="Q35" s="73"/>
      <c r="R35" s="73"/>
      <c r="S35" s="73"/>
      <c r="T35" s="73"/>
      <c r="U35" s="73"/>
      <c r="V35" s="73"/>
      <c r="W35" s="73"/>
      <c r="X35" s="73"/>
    </row>
    <row r="36" spans="1:24" s="71" customFormat="1" x14ac:dyDescent="0.25">
      <c r="A36" s="23"/>
      <c r="B36" s="125"/>
      <c r="C36" s="79"/>
      <c r="D36" s="79"/>
      <c r="E36" s="79"/>
      <c r="F36" s="79"/>
      <c r="G36" s="79"/>
      <c r="H36" s="79"/>
      <c r="I36" s="83"/>
      <c r="J36" s="90"/>
      <c r="K36" s="73"/>
      <c r="L36" s="73"/>
      <c r="M36" s="73"/>
      <c r="N36" s="73"/>
      <c r="O36" s="75"/>
      <c r="P36" s="75"/>
      <c r="Q36" s="73"/>
      <c r="R36" s="73"/>
      <c r="S36" s="73"/>
      <c r="T36" s="73"/>
      <c r="U36" s="73"/>
      <c r="V36" s="73"/>
      <c r="W36" s="73"/>
      <c r="X36" s="73"/>
    </row>
    <row r="37" spans="1:24" s="71" customFormat="1" x14ac:dyDescent="0.25">
      <c r="A37" s="23"/>
      <c r="B37" s="125"/>
      <c r="C37" s="79"/>
      <c r="D37" s="79"/>
      <c r="E37" s="79"/>
      <c r="F37" s="79"/>
      <c r="G37" s="79"/>
      <c r="H37" s="79"/>
      <c r="I37" s="83"/>
      <c r="J37" s="90"/>
      <c r="K37" s="73"/>
      <c r="L37" s="73"/>
      <c r="M37" s="73"/>
      <c r="N37" s="73"/>
      <c r="O37" s="75"/>
      <c r="P37" s="75"/>
      <c r="Q37" s="73"/>
      <c r="R37" s="73"/>
      <c r="S37" s="73"/>
      <c r="T37" s="73"/>
      <c r="U37" s="73"/>
      <c r="V37" s="73"/>
      <c r="W37" s="73"/>
      <c r="X37" s="73"/>
    </row>
    <row r="38" spans="1:24" s="71" customFormat="1" x14ac:dyDescent="0.25">
      <c r="A38" s="23"/>
      <c r="B38" s="124"/>
      <c r="C38" s="79"/>
      <c r="D38" s="79"/>
      <c r="E38" s="79"/>
      <c r="F38" s="79"/>
      <c r="G38" s="79"/>
      <c r="H38" s="79"/>
      <c r="I38" s="83"/>
      <c r="J38" s="90"/>
      <c r="K38" s="73"/>
      <c r="L38" s="73"/>
      <c r="M38" s="73"/>
      <c r="N38" s="73"/>
      <c r="O38" s="75"/>
      <c r="P38" s="75"/>
      <c r="Q38" s="73"/>
      <c r="R38" s="73"/>
      <c r="S38" s="73"/>
      <c r="T38" s="73"/>
      <c r="U38" s="73"/>
      <c r="V38" s="73"/>
      <c r="W38" s="73"/>
      <c r="X38" s="73"/>
    </row>
    <row r="39" spans="1:24" s="71" customFormat="1" x14ac:dyDescent="0.25">
      <c r="A39" s="23"/>
      <c r="B39" s="124"/>
      <c r="C39" s="79"/>
      <c r="D39" s="79"/>
      <c r="E39" s="79"/>
      <c r="F39" s="79"/>
      <c r="G39" s="79"/>
      <c r="H39" s="79"/>
      <c r="I39" s="83"/>
      <c r="J39" s="90"/>
      <c r="K39" s="73"/>
      <c r="L39" s="73"/>
      <c r="M39" s="73"/>
      <c r="N39" s="73"/>
      <c r="O39" s="75"/>
      <c r="P39" s="75"/>
      <c r="Q39" s="73"/>
      <c r="R39" s="73"/>
      <c r="S39" s="73"/>
      <c r="T39" s="73"/>
      <c r="U39" s="73"/>
      <c r="V39" s="73"/>
      <c r="W39" s="73"/>
      <c r="X39" s="73"/>
    </row>
    <row r="40" spans="1:24" s="71" customFormat="1" x14ac:dyDescent="0.25">
      <c r="A40" s="23"/>
      <c r="B40" s="124"/>
      <c r="C40" s="79"/>
      <c r="D40" s="79"/>
      <c r="E40" s="79"/>
      <c r="F40" s="79"/>
      <c r="G40" s="79"/>
      <c r="H40" s="79"/>
      <c r="I40" s="83"/>
      <c r="J40" s="90"/>
      <c r="K40" s="73"/>
      <c r="L40" s="73"/>
      <c r="M40" s="73"/>
      <c r="N40" s="73"/>
      <c r="O40" s="75"/>
      <c r="P40" s="75"/>
      <c r="Q40" s="73"/>
      <c r="R40" s="73"/>
      <c r="S40" s="73"/>
      <c r="T40" s="73"/>
      <c r="U40" s="73"/>
      <c r="V40" s="73"/>
      <c r="W40" s="73"/>
      <c r="X40" s="73"/>
    </row>
    <row r="41" spans="1:24" s="71" customFormat="1" x14ac:dyDescent="0.25">
      <c r="A41" s="23"/>
      <c r="B41" s="124"/>
      <c r="C41" s="79"/>
      <c r="D41" s="79"/>
      <c r="E41" s="79"/>
      <c r="F41" s="79"/>
      <c r="G41" s="79"/>
      <c r="H41" s="79"/>
      <c r="I41" s="83"/>
      <c r="J41" s="90"/>
      <c r="K41" s="73"/>
      <c r="L41" s="73"/>
      <c r="M41" s="73"/>
      <c r="N41" s="73"/>
      <c r="O41" s="75"/>
      <c r="P41" s="75"/>
      <c r="Q41" s="73"/>
      <c r="R41" s="73"/>
      <c r="S41" s="73"/>
      <c r="T41" s="73"/>
      <c r="U41" s="73"/>
      <c r="V41" s="73"/>
      <c r="W41" s="73"/>
      <c r="X41" s="73"/>
    </row>
    <row r="42" spans="1:24" s="71" customFormat="1" x14ac:dyDescent="0.25">
      <c r="A42" s="23"/>
      <c r="B42" s="125"/>
      <c r="C42" s="79"/>
      <c r="D42" s="79"/>
      <c r="E42" s="79"/>
      <c r="F42" s="79"/>
      <c r="G42" s="79"/>
      <c r="H42" s="79"/>
      <c r="I42" s="83"/>
      <c r="J42" s="90"/>
      <c r="K42" s="73"/>
      <c r="L42" s="73"/>
      <c r="M42" s="73"/>
      <c r="N42" s="73"/>
      <c r="O42" s="75"/>
      <c r="P42" s="75"/>
      <c r="Q42" s="73"/>
      <c r="R42" s="73"/>
      <c r="S42" s="73"/>
      <c r="T42" s="73"/>
      <c r="U42" s="73"/>
      <c r="V42" s="73"/>
      <c r="W42" s="73"/>
      <c r="X42" s="73"/>
    </row>
    <row r="43" spans="1:24" s="71" customFormat="1" x14ac:dyDescent="0.25">
      <c r="A43" s="23"/>
      <c r="B43" s="125"/>
      <c r="C43" s="79"/>
      <c r="D43" s="79"/>
      <c r="E43" s="79"/>
      <c r="F43" s="79"/>
      <c r="G43" s="79"/>
      <c r="H43" s="79"/>
      <c r="I43" s="83"/>
      <c r="J43" s="90"/>
      <c r="K43" s="73"/>
      <c r="L43" s="73"/>
      <c r="M43" s="73"/>
      <c r="N43" s="73"/>
      <c r="O43" s="75"/>
      <c r="P43" s="75"/>
      <c r="Q43" s="73"/>
      <c r="R43" s="73"/>
      <c r="S43" s="73"/>
      <c r="T43" s="73"/>
      <c r="U43" s="73"/>
      <c r="V43" s="73"/>
      <c r="W43" s="73"/>
      <c r="X43" s="73"/>
    </row>
    <row r="44" spans="1:24" s="71" customFormat="1" x14ac:dyDescent="0.25">
      <c r="A44" s="23"/>
      <c r="B44" s="125"/>
      <c r="C44" s="79"/>
      <c r="D44" s="79"/>
      <c r="E44" s="79"/>
      <c r="F44" s="79"/>
      <c r="G44" s="79"/>
      <c r="H44" s="79"/>
      <c r="I44" s="83"/>
      <c r="J44" s="90"/>
      <c r="K44" s="73"/>
      <c r="L44" s="73"/>
      <c r="M44" s="73"/>
      <c r="N44" s="73"/>
      <c r="O44" s="75"/>
      <c r="P44" s="75"/>
      <c r="Q44" s="73"/>
      <c r="R44" s="73"/>
      <c r="S44" s="73"/>
      <c r="T44" s="73"/>
      <c r="U44" s="73"/>
      <c r="V44" s="73"/>
      <c r="W44" s="73"/>
      <c r="X44" s="73"/>
    </row>
    <row r="45" spans="1:24" s="71" customFormat="1" x14ac:dyDescent="0.25">
      <c r="A45" s="23"/>
      <c r="B45" s="125"/>
      <c r="C45" s="79"/>
      <c r="D45" s="79"/>
      <c r="E45" s="79"/>
      <c r="F45" s="79"/>
      <c r="G45" s="79"/>
      <c r="H45" s="79"/>
      <c r="I45" s="83"/>
      <c r="J45" s="90"/>
      <c r="K45" s="73"/>
      <c r="L45" s="73"/>
      <c r="M45" s="73"/>
      <c r="N45" s="73"/>
      <c r="O45" s="75"/>
      <c r="P45" s="75"/>
      <c r="Q45" s="73"/>
      <c r="R45" s="73"/>
      <c r="S45" s="73"/>
      <c r="T45" s="73"/>
      <c r="U45" s="73"/>
      <c r="V45" s="73"/>
      <c r="W45" s="73"/>
      <c r="X45" s="73"/>
    </row>
    <row r="46" spans="1:24" s="71" customFormat="1" x14ac:dyDescent="0.25">
      <c r="A46" s="23"/>
      <c r="B46" s="125"/>
      <c r="C46" s="79"/>
      <c r="D46" s="79"/>
      <c r="E46" s="79"/>
      <c r="F46" s="79"/>
      <c r="G46" s="79"/>
      <c r="H46" s="79"/>
      <c r="I46" s="83"/>
      <c r="J46" s="90"/>
      <c r="K46" s="73"/>
      <c r="L46" s="73"/>
      <c r="M46" s="73"/>
      <c r="N46" s="73"/>
      <c r="O46" s="75"/>
      <c r="P46" s="75"/>
      <c r="Q46" s="73"/>
      <c r="R46" s="73"/>
      <c r="S46" s="73"/>
      <c r="T46" s="73"/>
      <c r="U46" s="73"/>
      <c r="V46" s="73"/>
      <c r="W46" s="73"/>
      <c r="X46" s="73"/>
    </row>
    <row r="47" spans="1:24" s="71" customFormat="1" x14ac:dyDescent="0.25">
      <c r="A47" s="23"/>
      <c r="B47" s="125"/>
      <c r="C47" s="79"/>
      <c r="D47" s="79"/>
      <c r="E47" s="79"/>
      <c r="F47" s="79"/>
      <c r="G47" s="79"/>
      <c r="H47" s="79"/>
      <c r="I47" s="83"/>
      <c r="J47" s="90"/>
      <c r="K47" s="73"/>
      <c r="L47" s="73"/>
      <c r="M47" s="73"/>
      <c r="N47" s="73"/>
      <c r="O47" s="75"/>
      <c r="P47" s="75"/>
      <c r="Q47" s="73"/>
      <c r="R47" s="73"/>
      <c r="S47" s="73"/>
      <c r="T47" s="73"/>
      <c r="U47" s="73"/>
      <c r="V47" s="73"/>
      <c r="W47" s="73"/>
      <c r="X47" s="73"/>
    </row>
    <row r="48" spans="1:24" s="71" customFormat="1" x14ac:dyDescent="0.25">
      <c r="A48" s="23"/>
      <c r="B48" s="125"/>
      <c r="C48" s="79"/>
      <c r="D48" s="79"/>
      <c r="E48" s="79"/>
      <c r="F48" s="79"/>
      <c r="G48" s="79"/>
      <c r="H48" s="79"/>
      <c r="I48" s="83"/>
      <c r="J48" s="90"/>
      <c r="K48" s="73"/>
      <c r="L48" s="73"/>
      <c r="M48" s="73"/>
      <c r="N48" s="73"/>
      <c r="O48" s="75"/>
      <c r="P48" s="75"/>
      <c r="Q48" s="73"/>
      <c r="R48" s="73"/>
      <c r="S48" s="73"/>
      <c r="T48" s="73"/>
      <c r="U48" s="73"/>
      <c r="V48" s="73"/>
      <c r="W48" s="73"/>
      <c r="X48" s="73"/>
    </row>
    <row r="49" spans="1:24" s="71" customFormat="1" x14ac:dyDescent="0.25">
      <c r="A49" s="23"/>
      <c r="B49" s="125"/>
      <c r="C49" s="79"/>
      <c r="D49" s="79"/>
      <c r="E49" s="79"/>
      <c r="F49" s="79"/>
      <c r="G49" s="79"/>
      <c r="H49" s="79"/>
      <c r="I49" s="83"/>
      <c r="J49" s="90"/>
      <c r="K49" s="73"/>
      <c r="L49" s="73"/>
      <c r="M49" s="73"/>
      <c r="N49" s="73"/>
      <c r="O49" s="75"/>
      <c r="P49" s="75"/>
      <c r="Q49" s="73"/>
      <c r="R49" s="73"/>
      <c r="S49" s="73"/>
      <c r="T49" s="73"/>
      <c r="U49" s="73"/>
      <c r="V49" s="73"/>
      <c r="W49" s="73"/>
      <c r="X49" s="73"/>
    </row>
    <row r="50" spans="1:24" s="71" customFormat="1" x14ac:dyDescent="0.25">
      <c r="A50" s="23"/>
      <c r="B50" s="125"/>
      <c r="C50" s="79"/>
      <c r="D50" s="79"/>
      <c r="E50" s="79"/>
      <c r="F50" s="79"/>
      <c r="G50" s="79"/>
      <c r="H50" s="79"/>
      <c r="I50" s="83"/>
      <c r="J50" s="90"/>
      <c r="K50" s="73"/>
      <c r="L50" s="73"/>
      <c r="M50" s="73"/>
      <c r="N50" s="73"/>
      <c r="O50" s="75"/>
      <c r="P50" s="75"/>
      <c r="Q50" s="73"/>
      <c r="R50" s="73"/>
      <c r="S50" s="73"/>
      <c r="T50" s="73"/>
      <c r="U50" s="73"/>
      <c r="V50" s="73"/>
      <c r="W50" s="73"/>
      <c r="X50" s="73"/>
    </row>
    <row r="51" spans="1:24" s="71" customFormat="1" x14ac:dyDescent="0.25">
      <c r="A51" s="23"/>
      <c r="B51" s="125"/>
      <c r="C51" s="79"/>
      <c r="D51" s="79"/>
      <c r="E51" s="79"/>
      <c r="F51" s="79"/>
      <c r="G51" s="79"/>
      <c r="H51" s="79"/>
      <c r="I51" s="83"/>
      <c r="J51" s="90"/>
      <c r="K51" s="73"/>
      <c r="L51" s="73"/>
      <c r="M51" s="73"/>
      <c r="N51" s="73"/>
      <c r="O51" s="75"/>
      <c r="P51" s="75"/>
      <c r="Q51" s="73"/>
      <c r="R51" s="73"/>
      <c r="S51" s="73"/>
      <c r="T51" s="73"/>
      <c r="U51" s="73"/>
      <c r="V51" s="73"/>
      <c r="W51" s="73"/>
      <c r="X51" s="73"/>
    </row>
    <row r="52" spans="1:24" s="71" customFormat="1" x14ac:dyDescent="0.25">
      <c r="A52" s="23"/>
      <c r="B52" s="125"/>
      <c r="C52" s="79"/>
      <c r="D52" s="79"/>
      <c r="E52" s="79"/>
      <c r="F52" s="79"/>
      <c r="G52" s="79"/>
      <c r="H52" s="79"/>
      <c r="I52" s="83"/>
      <c r="J52" s="90"/>
      <c r="K52" s="73"/>
      <c r="L52" s="73"/>
      <c r="M52" s="73"/>
      <c r="N52" s="73"/>
      <c r="O52" s="75"/>
      <c r="P52" s="75"/>
      <c r="Q52" s="73"/>
      <c r="R52" s="73"/>
      <c r="S52" s="73"/>
      <c r="T52" s="73"/>
      <c r="U52" s="73"/>
      <c r="V52" s="73"/>
      <c r="W52" s="73"/>
      <c r="X52" s="73"/>
    </row>
    <row r="53" spans="1:24" s="71" customFormat="1" x14ac:dyDescent="0.25">
      <c r="A53" s="23"/>
      <c r="B53" s="125"/>
      <c r="C53" s="79"/>
      <c r="D53" s="79"/>
      <c r="E53" s="79"/>
      <c r="F53" s="79"/>
      <c r="G53" s="79"/>
      <c r="H53" s="79"/>
      <c r="I53" s="83"/>
      <c r="J53" s="90"/>
      <c r="K53" s="73"/>
      <c r="L53" s="73"/>
      <c r="M53" s="73"/>
      <c r="N53" s="73"/>
      <c r="O53" s="75"/>
      <c r="P53" s="75"/>
      <c r="Q53" s="73"/>
      <c r="R53" s="73"/>
      <c r="S53" s="73"/>
      <c r="T53" s="73"/>
      <c r="U53" s="73"/>
      <c r="V53" s="73"/>
      <c r="W53" s="73"/>
      <c r="X53" s="73"/>
    </row>
    <row r="54" spans="1:24" s="71" customFormat="1" x14ac:dyDescent="0.25">
      <c r="A54" s="23"/>
      <c r="B54" s="125"/>
      <c r="C54" s="79"/>
      <c r="D54" s="79"/>
      <c r="E54" s="79"/>
      <c r="F54" s="79"/>
      <c r="G54" s="79"/>
      <c r="H54" s="79"/>
      <c r="I54" s="83"/>
      <c r="J54" s="90"/>
      <c r="K54" s="73"/>
      <c r="L54" s="73"/>
      <c r="M54" s="73"/>
      <c r="N54" s="73"/>
      <c r="O54" s="75"/>
      <c r="P54" s="75"/>
      <c r="Q54" s="73"/>
      <c r="R54" s="73"/>
      <c r="S54" s="73"/>
      <c r="T54" s="73"/>
      <c r="U54" s="73"/>
      <c r="V54" s="73"/>
      <c r="W54" s="73"/>
      <c r="X54" s="73"/>
    </row>
    <row r="55" spans="1:24" s="71" customFormat="1" x14ac:dyDescent="0.25">
      <c r="A55" s="23"/>
      <c r="B55" s="125"/>
      <c r="C55" s="79"/>
      <c r="D55" s="79"/>
      <c r="E55" s="79"/>
      <c r="F55" s="79"/>
      <c r="G55" s="79"/>
      <c r="H55" s="79"/>
      <c r="I55" s="83"/>
      <c r="J55" s="90"/>
      <c r="K55" s="73"/>
      <c r="L55" s="73"/>
      <c r="M55" s="73"/>
      <c r="N55" s="73"/>
      <c r="O55" s="75"/>
      <c r="P55" s="75"/>
      <c r="Q55" s="73"/>
      <c r="R55" s="73"/>
      <c r="S55" s="73"/>
      <c r="T55" s="73"/>
      <c r="U55" s="73"/>
      <c r="V55" s="73"/>
      <c r="W55" s="73"/>
      <c r="X55" s="73"/>
    </row>
    <row r="56" spans="1:24" s="12" customFormat="1" ht="18.75" x14ac:dyDescent="0.3">
      <c r="A56" s="27"/>
      <c r="B56" s="115" t="s">
        <v>49</v>
      </c>
      <c r="C56" s="101"/>
      <c r="D56" s="101"/>
      <c r="E56" s="101"/>
      <c r="F56" s="101"/>
      <c r="G56" s="101"/>
      <c r="H56" s="101"/>
      <c r="I56" s="99">
        <f>SUM(I57:I59)</f>
        <v>200000</v>
      </c>
      <c r="J56" s="92"/>
      <c r="K56" s="76"/>
      <c r="L56" s="76"/>
      <c r="M56" s="76"/>
      <c r="N56" s="76"/>
      <c r="O56" s="11"/>
      <c r="P56" s="11"/>
      <c r="Q56" s="76"/>
      <c r="R56" s="76"/>
      <c r="S56" s="76"/>
      <c r="T56" s="76"/>
      <c r="U56" s="76"/>
      <c r="V56" s="76"/>
      <c r="W56" s="76"/>
      <c r="X56" s="76"/>
    </row>
    <row r="57" spans="1:24" s="71" customFormat="1" ht="30" x14ac:dyDescent="0.25">
      <c r="A57" s="23"/>
      <c r="B57" s="87" t="s">
        <v>508</v>
      </c>
      <c r="C57" s="87"/>
      <c r="D57" s="87"/>
      <c r="E57" s="87" t="s">
        <v>41</v>
      </c>
      <c r="F57" s="87"/>
      <c r="G57" s="35"/>
      <c r="H57" s="86"/>
      <c r="I57" s="82">
        <v>200000</v>
      </c>
      <c r="J57" s="90"/>
      <c r="K57" s="73">
        <v>200000</v>
      </c>
      <c r="L57" s="73"/>
      <c r="M57" s="73"/>
      <c r="N57" s="73"/>
      <c r="O57" s="75"/>
      <c r="P57" s="75"/>
      <c r="Q57" s="73"/>
      <c r="R57" s="73"/>
      <c r="S57" s="73"/>
      <c r="T57" s="73"/>
      <c r="U57" s="73"/>
      <c r="V57" s="73"/>
      <c r="W57" s="73"/>
      <c r="X57" s="73"/>
    </row>
    <row r="58" spans="1:24" s="71" customFormat="1" x14ac:dyDescent="0.25">
      <c r="A58" s="23"/>
      <c r="B58" s="38"/>
      <c r="C58" s="38"/>
      <c r="D58" s="38"/>
      <c r="E58" s="38"/>
      <c r="F58" s="38"/>
      <c r="G58" s="38"/>
      <c r="H58" s="38"/>
      <c r="I58" s="82"/>
      <c r="J58" s="93"/>
      <c r="K58" s="73"/>
      <c r="L58" s="73"/>
      <c r="M58" s="73"/>
      <c r="N58" s="73"/>
      <c r="O58" s="75"/>
      <c r="P58" s="75"/>
      <c r="Q58" s="73"/>
      <c r="R58" s="73"/>
      <c r="S58" s="73"/>
      <c r="T58" s="73"/>
      <c r="U58" s="73"/>
      <c r="V58" s="73"/>
      <c r="W58" s="73"/>
      <c r="X58" s="73"/>
    </row>
    <row r="59" spans="1:24" s="12" customFormat="1" ht="15.75" x14ac:dyDescent="0.25">
      <c r="A59" s="27"/>
      <c r="B59" s="39"/>
      <c r="C59" s="39"/>
      <c r="D59" s="39"/>
      <c r="E59" s="39"/>
      <c r="F59" s="39"/>
      <c r="G59" s="39"/>
      <c r="H59" s="39"/>
      <c r="I59" s="85"/>
      <c r="J59" s="94"/>
      <c r="K59" s="76"/>
      <c r="L59" s="76"/>
      <c r="M59" s="76"/>
      <c r="N59" s="76"/>
      <c r="O59" s="11"/>
      <c r="P59" s="11"/>
      <c r="Q59" s="76"/>
      <c r="R59" s="76"/>
      <c r="S59" s="76"/>
      <c r="T59" s="76"/>
      <c r="U59" s="76"/>
      <c r="V59" s="76"/>
      <c r="W59" s="76"/>
      <c r="X59" s="76"/>
    </row>
    <row r="60" spans="1:24" s="71" customFormat="1" ht="18.75" x14ac:dyDescent="0.3">
      <c r="A60" s="23"/>
      <c r="B60" s="115" t="s">
        <v>50</v>
      </c>
      <c r="C60" s="101"/>
      <c r="D60" s="101"/>
      <c r="E60" s="101"/>
      <c r="F60" s="101"/>
      <c r="G60" s="101"/>
      <c r="H60" s="101"/>
      <c r="I60" s="99">
        <f>SUM(I61:I63)</f>
        <v>60000</v>
      </c>
      <c r="J60" s="92"/>
      <c r="K60" s="73"/>
      <c r="L60" s="73"/>
      <c r="M60" s="73"/>
      <c r="N60" s="73"/>
      <c r="O60" s="75"/>
      <c r="P60" s="75"/>
      <c r="Q60" s="73"/>
      <c r="R60" s="73"/>
      <c r="S60" s="73"/>
      <c r="T60" s="73"/>
      <c r="U60" s="73"/>
      <c r="V60" s="73"/>
      <c r="W60" s="73"/>
      <c r="X60" s="73"/>
    </row>
    <row r="61" spans="1:24" s="71" customFormat="1" x14ac:dyDescent="0.25">
      <c r="A61" s="23"/>
      <c r="B61" s="157" t="s">
        <v>433</v>
      </c>
      <c r="C61" s="636"/>
      <c r="D61" s="626"/>
      <c r="E61" s="79"/>
      <c r="F61" s="128"/>
      <c r="G61" s="79"/>
      <c r="H61" s="79"/>
      <c r="I61" s="83">
        <v>60000</v>
      </c>
      <c r="J61" s="90"/>
      <c r="K61" s="73"/>
      <c r="L61" s="73"/>
      <c r="M61" s="73"/>
      <c r="N61" s="73">
        <v>60000</v>
      </c>
      <c r="O61" s="75"/>
      <c r="P61" s="75"/>
      <c r="Q61" s="73"/>
      <c r="R61" s="73"/>
      <c r="S61" s="73"/>
      <c r="T61" s="73"/>
      <c r="U61" s="73"/>
      <c r="V61" s="73"/>
      <c r="W61" s="73"/>
      <c r="X61" s="73"/>
    </row>
    <row r="62" spans="1:24" s="71" customFormat="1" x14ac:dyDescent="0.25">
      <c r="A62" s="23"/>
      <c r="B62" s="38"/>
      <c r="C62" s="38"/>
      <c r="D62" s="38"/>
      <c r="E62" s="38"/>
      <c r="F62" s="38"/>
      <c r="G62" s="38"/>
      <c r="H62" s="38"/>
      <c r="I62" s="82"/>
      <c r="J62" s="93"/>
      <c r="K62" s="73"/>
      <c r="L62" s="73"/>
      <c r="M62" s="73"/>
      <c r="N62" s="73"/>
      <c r="O62" s="75"/>
      <c r="P62" s="75"/>
      <c r="Q62" s="73"/>
      <c r="R62" s="73"/>
      <c r="S62" s="73"/>
      <c r="T62" s="73"/>
      <c r="U62" s="73"/>
      <c r="V62" s="73"/>
      <c r="W62" s="73"/>
      <c r="X62" s="73"/>
    </row>
    <row r="63" spans="1:24" s="5" customFormat="1" ht="21" x14ac:dyDescent="0.35">
      <c r="A63" s="28"/>
      <c r="B63" s="40" t="s">
        <v>15</v>
      </c>
      <c r="C63" s="40"/>
      <c r="D63" s="40"/>
      <c r="E63" s="40"/>
      <c r="F63" s="40"/>
      <c r="G63" s="40"/>
      <c r="H63" s="40"/>
      <c r="I63" s="66"/>
      <c r="J63" s="95"/>
      <c r="K63" s="77"/>
      <c r="L63" s="77"/>
      <c r="M63" s="77"/>
      <c r="N63" s="77"/>
      <c r="O63" s="14"/>
      <c r="P63" s="14"/>
      <c r="Q63" s="77"/>
      <c r="R63" s="77"/>
      <c r="S63" s="77"/>
      <c r="T63" s="77"/>
      <c r="U63" s="77"/>
      <c r="V63" s="77"/>
      <c r="W63" s="77"/>
      <c r="X63" s="77"/>
    </row>
    <row r="64" spans="1:24" s="15" customFormat="1" ht="18.75" x14ac:dyDescent="0.3">
      <c r="A64" s="23"/>
      <c r="B64" s="115" t="s">
        <v>65</v>
      </c>
      <c r="C64" s="101"/>
      <c r="D64" s="101"/>
      <c r="E64" s="101"/>
      <c r="F64" s="101"/>
      <c r="G64" s="101"/>
      <c r="H64" s="101"/>
      <c r="I64" s="103">
        <f>SUM(I65:I72)</f>
        <v>350000</v>
      </c>
      <c r="J64" s="92"/>
      <c r="K64" s="73"/>
      <c r="L64" s="73"/>
      <c r="M64" s="73"/>
      <c r="N64" s="73"/>
      <c r="O64" s="75"/>
      <c r="P64" s="75"/>
      <c r="Q64" s="73"/>
      <c r="R64" s="73"/>
      <c r="S64" s="73"/>
      <c r="T64" s="73"/>
      <c r="U64" s="73"/>
      <c r="V64" s="73"/>
      <c r="W64" s="73"/>
      <c r="X64" s="73"/>
    </row>
    <row r="65" spans="1:24" s="71" customFormat="1" x14ac:dyDescent="0.25">
      <c r="A65" s="23"/>
      <c r="B65" s="79" t="s">
        <v>450</v>
      </c>
      <c r="C65" s="619"/>
      <c r="D65" s="620"/>
      <c r="E65" s="38"/>
      <c r="F65" s="79"/>
      <c r="G65" s="79"/>
      <c r="H65" s="79"/>
      <c r="I65" s="65">
        <v>100000</v>
      </c>
      <c r="J65" s="90"/>
      <c r="K65" s="73">
        <v>100000</v>
      </c>
      <c r="L65" s="73"/>
      <c r="M65" s="73"/>
      <c r="N65" s="73"/>
      <c r="O65" s="75"/>
      <c r="P65" s="75"/>
      <c r="Q65" s="73"/>
      <c r="R65" s="73"/>
      <c r="S65" s="73"/>
      <c r="T65" s="73"/>
      <c r="U65" s="73"/>
      <c r="V65" s="73"/>
      <c r="W65" s="73"/>
      <c r="X65" s="73"/>
    </row>
    <row r="66" spans="1:24" s="71" customFormat="1" x14ac:dyDescent="0.25">
      <c r="A66" s="23"/>
      <c r="B66" s="154" t="s">
        <v>388</v>
      </c>
      <c r="C66" s="619" t="s">
        <v>389</v>
      </c>
      <c r="D66" s="620"/>
      <c r="E66" s="38"/>
      <c r="F66" s="79"/>
      <c r="G66" s="79"/>
      <c r="H66" s="79"/>
      <c r="I66" s="65">
        <v>250000</v>
      </c>
      <c r="J66" s="90"/>
      <c r="K66" s="73">
        <v>250000</v>
      </c>
      <c r="L66" s="73"/>
      <c r="M66" s="73"/>
      <c r="N66" s="73"/>
      <c r="O66" s="75"/>
      <c r="P66" s="75"/>
      <c r="Q66" s="73"/>
      <c r="R66" s="73"/>
      <c r="S66" s="73"/>
      <c r="T66" s="73"/>
      <c r="U66" s="73"/>
      <c r="V66" s="73"/>
      <c r="W66" s="73"/>
      <c r="X66" s="73"/>
    </row>
    <row r="67" spans="1:24" s="71" customFormat="1" x14ac:dyDescent="0.25">
      <c r="A67" s="23"/>
      <c r="B67" s="79"/>
      <c r="C67" s="619"/>
      <c r="D67" s="620"/>
      <c r="E67" s="38"/>
      <c r="F67" s="79"/>
      <c r="G67" s="79"/>
      <c r="H67" s="79"/>
      <c r="I67" s="65"/>
      <c r="J67" s="90"/>
      <c r="K67" s="73"/>
      <c r="L67" s="73"/>
      <c r="M67" s="73"/>
      <c r="N67" s="73"/>
      <c r="O67" s="75"/>
      <c r="P67" s="75"/>
      <c r="Q67" s="73"/>
      <c r="R67" s="73"/>
      <c r="S67" s="73"/>
      <c r="T67" s="73"/>
      <c r="U67" s="73"/>
      <c r="V67" s="73"/>
      <c r="W67" s="73"/>
      <c r="X67" s="73"/>
    </row>
    <row r="68" spans="1:24" s="71" customFormat="1" x14ac:dyDescent="0.25">
      <c r="A68" s="23"/>
      <c r="B68" s="79"/>
      <c r="C68" s="619"/>
      <c r="D68" s="620"/>
      <c r="E68" s="38"/>
      <c r="F68" s="79"/>
      <c r="G68" s="79"/>
      <c r="H68" s="79"/>
      <c r="I68" s="65"/>
      <c r="J68" s="90"/>
      <c r="K68" s="73"/>
      <c r="L68" s="73"/>
      <c r="M68" s="73"/>
      <c r="N68" s="73"/>
      <c r="O68" s="75"/>
      <c r="P68" s="75"/>
      <c r="Q68" s="73"/>
      <c r="R68" s="73"/>
      <c r="S68" s="73"/>
      <c r="T68" s="73"/>
      <c r="U68" s="73"/>
      <c r="V68" s="73"/>
      <c r="W68" s="73"/>
      <c r="X68" s="73"/>
    </row>
    <row r="69" spans="1:24" s="71" customFormat="1" x14ac:dyDescent="0.25">
      <c r="A69" s="23"/>
      <c r="B69" s="79"/>
      <c r="C69" s="619"/>
      <c r="D69" s="620"/>
      <c r="E69" s="38"/>
      <c r="F69" s="79"/>
      <c r="G69" s="79"/>
      <c r="H69" s="79"/>
      <c r="I69" s="65"/>
      <c r="J69" s="90"/>
      <c r="K69" s="73"/>
      <c r="L69" s="73"/>
      <c r="M69" s="73"/>
      <c r="N69" s="73"/>
      <c r="O69" s="75"/>
      <c r="P69" s="75"/>
      <c r="Q69" s="73"/>
      <c r="R69" s="73"/>
      <c r="S69" s="73"/>
      <c r="T69" s="73"/>
      <c r="U69" s="73"/>
      <c r="V69" s="73"/>
      <c r="W69" s="73"/>
      <c r="X69" s="73"/>
    </row>
    <row r="70" spans="1:24" s="71" customFormat="1" x14ac:dyDescent="0.25">
      <c r="A70" s="23"/>
      <c r="B70" s="79"/>
      <c r="C70" s="619"/>
      <c r="D70" s="620"/>
      <c r="E70" s="38"/>
      <c r="F70" s="79"/>
      <c r="G70" s="79"/>
      <c r="H70" s="79"/>
      <c r="I70" s="65"/>
      <c r="J70" s="90"/>
      <c r="K70" s="73"/>
      <c r="L70" s="73"/>
      <c r="M70" s="73"/>
      <c r="N70" s="73"/>
      <c r="O70" s="75"/>
      <c r="P70" s="75"/>
      <c r="Q70" s="73"/>
      <c r="R70" s="73"/>
      <c r="S70" s="73"/>
      <c r="T70" s="73"/>
      <c r="U70" s="73"/>
      <c r="V70" s="73"/>
      <c r="W70" s="73"/>
      <c r="X70" s="73"/>
    </row>
    <row r="71" spans="1:24" s="71" customFormat="1" x14ac:dyDescent="0.25">
      <c r="A71" s="23"/>
      <c r="B71" s="79"/>
      <c r="C71" s="619"/>
      <c r="D71" s="620"/>
      <c r="E71" s="38"/>
      <c r="F71" s="79"/>
      <c r="G71" s="79"/>
      <c r="H71" s="79"/>
      <c r="I71" s="65"/>
      <c r="J71" s="90"/>
      <c r="K71" s="73"/>
      <c r="L71" s="73"/>
      <c r="M71" s="73"/>
      <c r="N71" s="73"/>
      <c r="O71" s="75"/>
      <c r="P71" s="75"/>
      <c r="Q71" s="73"/>
      <c r="R71" s="73"/>
      <c r="S71" s="73"/>
      <c r="T71" s="73"/>
      <c r="U71" s="73"/>
      <c r="V71" s="73"/>
      <c r="W71" s="73"/>
      <c r="X71" s="73"/>
    </row>
    <row r="72" spans="1:24" s="71" customFormat="1" x14ac:dyDescent="0.25">
      <c r="A72" s="23"/>
      <c r="B72" s="79"/>
      <c r="C72" s="619"/>
      <c r="D72" s="620"/>
      <c r="E72" s="38"/>
      <c r="F72" s="79"/>
      <c r="G72" s="79"/>
      <c r="H72" s="79"/>
      <c r="I72" s="65"/>
      <c r="J72" s="90"/>
      <c r="K72" s="73"/>
      <c r="L72" s="73"/>
      <c r="M72" s="73"/>
      <c r="N72" s="73"/>
      <c r="O72" s="75"/>
      <c r="P72" s="75"/>
      <c r="Q72" s="73"/>
      <c r="R72" s="73"/>
      <c r="S72" s="73"/>
      <c r="T72" s="73"/>
      <c r="U72" s="73"/>
      <c r="V72" s="73"/>
      <c r="W72" s="73"/>
      <c r="X72" s="73"/>
    </row>
    <row r="73" spans="1:24" s="71" customFormat="1" x14ac:dyDescent="0.25">
      <c r="A73" s="23"/>
      <c r="B73" s="38"/>
      <c r="C73" s="38"/>
      <c r="D73" s="38"/>
      <c r="E73" s="38"/>
      <c r="F73" s="38"/>
      <c r="G73" s="38"/>
      <c r="H73" s="38"/>
      <c r="I73" s="65"/>
      <c r="J73" s="93"/>
      <c r="K73" s="73"/>
      <c r="L73" s="73"/>
      <c r="M73" s="73"/>
      <c r="N73" s="73"/>
      <c r="O73" s="75"/>
      <c r="P73" s="75"/>
      <c r="Q73" s="73"/>
      <c r="R73" s="73"/>
      <c r="S73" s="73"/>
      <c r="T73" s="73"/>
      <c r="U73" s="73"/>
      <c r="V73" s="73"/>
      <c r="W73" s="73"/>
      <c r="X73" s="73"/>
    </row>
    <row r="74" spans="1:24" s="71" customFormat="1" x14ac:dyDescent="0.25">
      <c r="A74" s="23"/>
      <c r="B74" s="38"/>
      <c r="C74" s="38"/>
      <c r="D74" s="38"/>
      <c r="E74" s="38"/>
      <c r="F74" s="38"/>
      <c r="G74" s="38"/>
      <c r="H74" s="38"/>
      <c r="I74" s="65"/>
      <c r="J74" s="93"/>
      <c r="K74" s="73"/>
      <c r="L74" s="73"/>
      <c r="M74" s="73"/>
      <c r="N74" s="73"/>
      <c r="O74" s="75"/>
      <c r="P74" s="75"/>
      <c r="Q74" s="73"/>
      <c r="R74" s="73"/>
      <c r="S74" s="73"/>
      <c r="T74" s="73"/>
      <c r="U74" s="73"/>
      <c r="V74" s="73"/>
      <c r="W74" s="73"/>
      <c r="X74" s="73"/>
    </row>
    <row r="75" spans="1:24" s="5" customFormat="1" ht="21" x14ac:dyDescent="0.35">
      <c r="A75" s="28"/>
      <c r="B75" s="40" t="s">
        <v>10</v>
      </c>
      <c r="C75" s="40"/>
      <c r="D75" s="40"/>
      <c r="E75" s="40"/>
      <c r="F75" s="40"/>
      <c r="G75" s="40"/>
      <c r="H75" s="40"/>
      <c r="I75" s="66"/>
      <c r="J75" s="95"/>
      <c r="K75" s="77"/>
      <c r="L75" s="77"/>
      <c r="M75" s="77"/>
      <c r="N75" s="77"/>
      <c r="O75" s="14"/>
      <c r="P75" s="14"/>
      <c r="Q75" s="77"/>
      <c r="R75" s="77"/>
      <c r="S75" s="77"/>
      <c r="T75" s="77"/>
      <c r="U75" s="77"/>
      <c r="V75" s="77"/>
      <c r="W75" s="77"/>
      <c r="X75" s="77"/>
    </row>
    <row r="76" spans="1:24" ht="18.75" x14ac:dyDescent="0.3">
      <c r="A76" s="23"/>
      <c r="B76" s="115" t="s">
        <v>13</v>
      </c>
      <c r="C76" s="101"/>
      <c r="D76" s="101"/>
      <c r="E76" s="101"/>
      <c r="F76" s="101"/>
      <c r="G76" s="101"/>
      <c r="H76" s="101"/>
      <c r="I76" s="103">
        <f>SUM(I77:I79)</f>
        <v>300000</v>
      </c>
      <c r="J76" s="92"/>
      <c r="K76" s="73"/>
      <c r="L76" s="73"/>
      <c r="M76" s="73"/>
      <c r="N76" s="73"/>
      <c r="O76" s="80"/>
      <c r="P76" s="80"/>
      <c r="Q76" s="73"/>
      <c r="R76" s="73"/>
      <c r="S76" s="73"/>
      <c r="T76" s="73"/>
      <c r="U76" s="73"/>
      <c r="V76" s="73"/>
      <c r="W76" s="73"/>
      <c r="X76" s="73"/>
    </row>
    <row r="77" spans="1:24" x14ac:dyDescent="0.25">
      <c r="A77" s="23"/>
      <c r="B77" s="79" t="s">
        <v>432</v>
      </c>
      <c r="C77" s="622"/>
      <c r="D77" s="623"/>
      <c r="E77" s="79"/>
      <c r="F77" s="79"/>
      <c r="G77" s="79"/>
      <c r="H77" s="79"/>
      <c r="I77" s="63">
        <v>300000</v>
      </c>
      <c r="J77" s="90"/>
      <c r="K77" s="73"/>
      <c r="L77" s="73"/>
      <c r="M77" s="73"/>
      <c r="N77" s="73"/>
      <c r="O77" s="80"/>
      <c r="P77" s="80"/>
      <c r="Q77" s="73"/>
      <c r="R77" s="73"/>
      <c r="S77" s="73">
        <v>300000</v>
      </c>
      <c r="T77" s="73"/>
      <c r="U77" s="73"/>
      <c r="V77" s="73"/>
      <c r="W77" s="73"/>
      <c r="X77" s="73"/>
    </row>
    <row r="78" spans="1:24" x14ac:dyDescent="0.25">
      <c r="A78" s="23"/>
      <c r="B78" s="79"/>
      <c r="C78" s="619"/>
      <c r="D78" s="621"/>
      <c r="E78" s="79"/>
      <c r="F78" s="79"/>
      <c r="G78" s="79"/>
      <c r="H78" s="79"/>
      <c r="I78" s="63"/>
      <c r="J78" s="90"/>
      <c r="K78" s="73"/>
      <c r="L78" s="73"/>
      <c r="M78" s="73"/>
      <c r="N78" s="73"/>
      <c r="O78" s="80"/>
      <c r="P78" s="80"/>
      <c r="Q78" s="73"/>
      <c r="R78" s="73"/>
      <c r="S78" s="73"/>
      <c r="T78" s="73"/>
      <c r="U78" s="73"/>
      <c r="V78" s="73"/>
      <c r="W78" s="73"/>
      <c r="X78" s="73"/>
    </row>
    <row r="79" spans="1:24" x14ac:dyDescent="0.25">
      <c r="A79" s="23"/>
      <c r="B79" s="35"/>
      <c r="C79" s="35"/>
      <c r="D79" s="35"/>
      <c r="E79" s="35"/>
      <c r="F79" s="35"/>
      <c r="G79" s="35"/>
      <c r="H79" s="35"/>
      <c r="I79" s="63"/>
      <c r="J79" s="91"/>
      <c r="K79" s="73"/>
      <c r="L79" s="73"/>
      <c r="M79" s="73"/>
      <c r="N79" s="73"/>
      <c r="O79" s="80"/>
      <c r="P79" s="80"/>
      <c r="Q79" s="73"/>
      <c r="R79" s="73"/>
      <c r="S79" s="73"/>
      <c r="T79" s="73"/>
      <c r="U79" s="73"/>
      <c r="V79" s="73"/>
      <c r="W79" s="73"/>
      <c r="X79" s="73"/>
    </row>
    <row r="80" spans="1:24" s="5" customFormat="1" ht="21" x14ac:dyDescent="0.35">
      <c r="A80" s="28"/>
      <c r="B80" s="40" t="s">
        <v>11</v>
      </c>
      <c r="C80" s="40"/>
      <c r="D80" s="40"/>
      <c r="E80" s="40"/>
      <c r="F80" s="40"/>
      <c r="G80" s="40"/>
      <c r="H80" s="40"/>
      <c r="I80" s="66"/>
      <c r="J80" s="95"/>
      <c r="K80" s="77"/>
      <c r="L80" s="77"/>
      <c r="M80" s="77"/>
      <c r="N80" s="77"/>
      <c r="O80" s="14"/>
      <c r="P80" s="14"/>
      <c r="Q80" s="77"/>
      <c r="R80" s="77"/>
      <c r="S80" s="77"/>
      <c r="T80" s="77"/>
      <c r="U80" s="77"/>
      <c r="V80" s="77"/>
      <c r="W80" s="77"/>
      <c r="X80" s="77"/>
    </row>
    <row r="81" spans="1:24" s="18" customFormat="1" ht="18.75" x14ac:dyDescent="0.3">
      <c r="A81" s="29"/>
      <c r="B81" s="111" t="s">
        <v>17</v>
      </c>
      <c r="C81" s="41"/>
      <c r="D81" s="41"/>
      <c r="E81" s="41"/>
      <c r="F81" s="41"/>
      <c r="G81" s="41"/>
      <c r="H81" s="41"/>
      <c r="I81" s="103">
        <f>SUM(I82:I84)</f>
        <v>100000</v>
      </c>
      <c r="J81" s="90"/>
      <c r="K81" s="32"/>
      <c r="L81" s="32"/>
      <c r="M81" s="32"/>
      <c r="N81" s="32"/>
      <c r="O81" s="31"/>
      <c r="P81" s="31"/>
      <c r="Q81" s="32"/>
      <c r="R81" s="32"/>
      <c r="S81" s="32"/>
      <c r="T81" s="32"/>
      <c r="U81" s="32"/>
      <c r="V81" s="32"/>
      <c r="W81" s="32"/>
      <c r="X81" s="32"/>
    </row>
    <row r="82" spans="1:24" s="18" customFormat="1" x14ac:dyDescent="0.25">
      <c r="A82" s="29"/>
      <c r="B82" s="117" t="s">
        <v>451</v>
      </c>
      <c r="C82" s="616"/>
      <c r="D82" s="617"/>
      <c r="E82" s="118"/>
      <c r="F82" s="117"/>
      <c r="G82" s="117"/>
      <c r="H82" s="117"/>
      <c r="I82" s="67">
        <v>100000</v>
      </c>
      <c r="J82" s="90">
        <f>I82-SUM(K82:T82)</f>
        <v>0</v>
      </c>
      <c r="K82" s="32"/>
      <c r="L82" s="32"/>
      <c r="M82" s="32"/>
      <c r="N82" s="32"/>
      <c r="O82" s="31"/>
      <c r="P82" s="31"/>
      <c r="Q82" s="32"/>
      <c r="R82" s="32"/>
      <c r="S82" s="32"/>
      <c r="T82" s="32">
        <v>100000</v>
      </c>
      <c r="U82" s="32"/>
      <c r="V82" s="32"/>
      <c r="W82" s="32"/>
      <c r="X82" s="32"/>
    </row>
    <row r="83" spans="1:24" s="18" customFormat="1" x14ac:dyDescent="0.25">
      <c r="A83" s="29"/>
      <c r="B83" s="117"/>
      <c r="C83" s="149"/>
      <c r="D83" s="148"/>
      <c r="E83" s="118"/>
      <c r="F83" s="117"/>
      <c r="G83" s="117"/>
      <c r="H83" s="117"/>
      <c r="I83" s="67"/>
      <c r="J83" s="90"/>
      <c r="K83" s="32"/>
      <c r="L83" s="32"/>
      <c r="M83" s="32"/>
      <c r="N83" s="32"/>
      <c r="O83" s="31"/>
      <c r="P83" s="31"/>
      <c r="Q83" s="32"/>
      <c r="R83" s="32"/>
      <c r="S83" s="32"/>
      <c r="T83" s="32"/>
      <c r="U83" s="32"/>
      <c r="V83" s="32"/>
      <c r="W83" s="32"/>
      <c r="X83" s="32"/>
    </row>
    <row r="84" spans="1:24" s="18" customFormat="1" x14ac:dyDescent="0.25">
      <c r="A84" s="29"/>
      <c r="B84" s="117"/>
      <c r="C84" s="149"/>
      <c r="D84" s="148"/>
      <c r="E84" s="118"/>
      <c r="F84" s="117"/>
      <c r="G84" s="117"/>
      <c r="H84" s="117"/>
      <c r="I84" s="67"/>
      <c r="J84" s="90"/>
      <c r="K84" s="32"/>
      <c r="L84" s="32"/>
      <c r="M84" s="32"/>
      <c r="N84" s="32"/>
      <c r="O84" s="31"/>
      <c r="P84" s="31"/>
      <c r="Q84" s="32"/>
      <c r="R84" s="32"/>
      <c r="S84" s="32"/>
      <c r="T84" s="32"/>
      <c r="U84" s="32"/>
      <c r="V84" s="32"/>
      <c r="W84" s="32"/>
      <c r="X84" s="32"/>
    </row>
    <row r="85" spans="1:24" s="18" customFormat="1" ht="18.75" x14ac:dyDescent="0.3">
      <c r="A85" s="29"/>
      <c r="B85" s="112" t="s">
        <v>330</v>
      </c>
      <c r="C85" s="113"/>
      <c r="D85" s="113"/>
      <c r="E85" s="113"/>
      <c r="F85" s="113"/>
      <c r="G85" s="113"/>
      <c r="H85" s="113"/>
      <c r="I85" s="103">
        <f>SUM(I86:I99)</f>
        <v>0</v>
      </c>
      <c r="J85" s="90"/>
      <c r="K85" s="32"/>
      <c r="L85" s="32"/>
      <c r="M85" s="32"/>
      <c r="N85" s="32"/>
      <c r="O85" s="31"/>
      <c r="P85" s="31"/>
      <c r="Q85" s="32"/>
      <c r="R85" s="32"/>
      <c r="S85" s="32"/>
      <c r="T85" s="32"/>
      <c r="U85" s="32"/>
      <c r="V85" s="32"/>
      <c r="W85" s="32"/>
      <c r="X85" s="32"/>
    </row>
    <row r="86" spans="1:24" s="18" customFormat="1" x14ac:dyDescent="0.25">
      <c r="A86" s="29"/>
      <c r="B86" s="117"/>
      <c r="C86" s="618"/>
      <c r="D86" s="617"/>
      <c r="E86" s="118"/>
      <c r="F86" s="117"/>
      <c r="G86" s="117"/>
      <c r="H86" s="42"/>
      <c r="I86" s="114"/>
      <c r="J86" s="90"/>
      <c r="K86" s="32"/>
      <c r="L86" s="32"/>
      <c r="M86" s="32"/>
      <c r="N86" s="32"/>
      <c r="O86" s="31"/>
      <c r="P86" s="31"/>
      <c r="Q86" s="32"/>
      <c r="R86" s="32"/>
      <c r="S86" s="32"/>
      <c r="T86" s="32"/>
      <c r="U86" s="32"/>
      <c r="V86" s="32"/>
      <c r="W86" s="32"/>
      <c r="X86" s="32"/>
    </row>
    <row r="87" spans="1:24" s="18" customFormat="1" x14ac:dyDescent="0.25">
      <c r="A87" s="29"/>
      <c r="B87" s="117"/>
      <c r="C87" s="618"/>
      <c r="D87" s="617"/>
      <c r="E87" s="118"/>
      <c r="F87" s="117"/>
      <c r="G87" s="117"/>
      <c r="H87" s="42"/>
      <c r="I87" s="114"/>
      <c r="J87" s="90"/>
      <c r="K87" s="32"/>
      <c r="L87" s="32"/>
      <c r="M87" s="32"/>
      <c r="N87" s="32"/>
      <c r="O87" s="31"/>
      <c r="P87" s="31"/>
      <c r="Q87" s="32"/>
      <c r="R87" s="32"/>
      <c r="S87" s="32"/>
      <c r="T87" s="32"/>
      <c r="U87" s="32"/>
      <c r="V87" s="32"/>
      <c r="W87" s="32"/>
      <c r="X87" s="32"/>
    </row>
    <row r="88" spans="1:24" s="18" customFormat="1" x14ac:dyDescent="0.25">
      <c r="A88" s="29"/>
      <c r="B88" s="117"/>
      <c r="C88" s="618"/>
      <c r="D88" s="617"/>
      <c r="E88" s="118"/>
      <c r="F88" s="117"/>
      <c r="G88" s="117"/>
      <c r="H88" s="42"/>
      <c r="I88" s="114"/>
      <c r="J88" s="90"/>
      <c r="K88" s="32"/>
      <c r="L88" s="32"/>
      <c r="M88" s="32"/>
      <c r="N88" s="32"/>
      <c r="O88" s="31"/>
      <c r="P88" s="31"/>
      <c r="Q88" s="32"/>
      <c r="R88" s="32"/>
      <c r="S88" s="32"/>
      <c r="T88" s="32"/>
      <c r="U88" s="32"/>
      <c r="V88" s="32"/>
      <c r="W88" s="32"/>
      <c r="X88" s="32"/>
    </row>
    <row r="89" spans="1:24" s="18" customFormat="1" x14ac:dyDescent="0.25">
      <c r="A89" s="29"/>
      <c r="B89" s="117"/>
      <c r="C89" s="618"/>
      <c r="D89" s="617"/>
      <c r="E89" s="118"/>
      <c r="F89" s="117"/>
      <c r="G89" s="117"/>
      <c r="H89" s="42"/>
      <c r="I89" s="114"/>
      <c r="J89" s="90"/>
      <c r="K89" s="32"/>
      <c r="L89" s="32"/>
      <c r="M89" s="32"/>
      <c r="N89" s="32"/>
      <c r="O89" s="31"/>
      <c r="P89" s="31"/>
      <c r="Q89" s="32"/>
      <c r="R89" s="32"/>
      <c r="S89" s="32"/>
      <c r="T89" s="32"/>
      <c r="U89" s="32"/>
      <c r="V89" s="32"/>
      <c r="W89" s="32"/>
      <c r="X89" s="32"/>
    </row>
    <row r="90" spans="1:24" s="18" customFormat="1" x14ac:dyDescent="0.25">
      <c r="A90" s="29"/>
      <c r="B90" s="117"/>
      <c r="C90" s="618"/>
      <c r="D90" s="617"/>
      <c r="E90" s="118"/>
      <c r="F90" s="117"/>
      <c r="G90" s="117"/>
      <c r="H90" s="42"/>
      <c r="I90" s="114"/>
      <c r="J90" s="90"/>
      <c r="K90" s="32"/>
      <c r="L90" s="32"/>
      <c r="M90" s="32"/>
      <c r="N90" s="32"/>
      <c r="O90" s="31"/>
      <c r="P90" s="31"/>
      <c r="Q90" s="32"/>
      <c r="R90" s="32"/>
      <c r="S90" s="32"/>
      <c r="T90" s="32"/>
      <c r="U90" s="32"/>
      <c r="V90" s="32"/>
      <c r="W90" s="32"/>
      <c r="X90" s="32"/>
    </row>
    <row r="91" spans="1:24" s="18" customFormat="1" x14ac:dyDescent="0.25">
      <c r="A91" s="29"/>
      <c r="B91" s="120"/>
      <c r="C91" s="618"/>
      <c r="D91" s="617"/>
      <c r="E91" s="118"/>
      <c r="F91" s="117"/>
      <c r="G91" s="117"/>
      <c r="H91" s="42"/>
      <c r="I91" s="114"/>
      <c r="J91" s="90"/>
      <c r="K91" s="32"/>
      <c r="L91" s="32"/>
      <c r="M91" s="32"/>
      <c r="N91" s="32"/>
      <c r="O91" s="31"/>
      <c r="P91" s="31"/>
      <c r="Q91" s="32"/>
      <c r="R91" s="32"/>
      <c r="S91" s="32"/>
      <c r="T91" s="32"/>
      <c r="U91" s="32"/>
      <c r="V91" s="32"/>
      <c r="W91" s="32"/>
      <c r="X91" s="32"/>
    </row>
    <row r="92" spans="1:24" s="18" customFormat="1" x14ac:dyDescent="0.25">
      <c r="A92" s="29"/>
      <c r="B92" s="117"/>
      <c r="C92" s="618"/>
      <c r="D92" s="617"/>
      <c r="E92" s="118"/>
      <c r="F92" s="117"/>
      <c r="G92" s="117"/>
      <c r="H92" s="42"/>
      <c r="I92" s="114"/>
      <c r="J92" s="90"/>
      <c r="K92" s="32"/>
      <c r="L92" s="32"/>
      <c r="M92" s="32"/>
      <c r="N92" s="32"/>
      <c r="O92" s="31"/>
      <c r="P92" s="31"/>
      <c r="Q92" s="32"/>
      <c r="R92" s="32"/>
      <c r="S92" s="32"/>
      <c r="T92" s="32"/>
      <c r="U92" s="32"/>
      <c r="V92" s="32"/>
      <c r="W92" s="32"/>
      <c r="X92" s="32"/>
    </row>
    <row r="93" spans="1:24" s="18" customFormat="1" x14ac:dyDescent="0.25">
      <c r="A93" s="29"/>
      <c r="B93" s="117"/>
      <c r="C93" s="618"/>
      <c r="D93" s="617"/>
      <c r="E93" s="118"/>
      <c r="F93" s="117"/>
      <c r="G93" s="117"/>
      <c r="H93" s="42"/>
      <c r="I93" s="114"/>
      <c r="J93" s="90"/>
      <c r="K93" s="32"/>
      <c r="L93" s="32"/>
      <c r="M93" s="32"/>
      <c r="N93" s="32"/>
      <c r="O93" s="31"/>
      <c r="P93" s="31"/>
      <c r="Q93" s="32"/>
      <c r="R93" s="32"/>
      <c r="S93" s="32"/>
      <c r="T93" s="32"/>
      <c r="U93" s="32"/>
      <c r="V93" s="32"/>
      <c r="W93" s="32"/>
      <c r="X93" s="32"/>
    </row>
    <row r="94" spans="1:24" s="18" customFormat="1" x14ac:dyDescent="0.25">
      <c r="A94" s="29"/>
      <c r="B94" s="117"/>
      <c r="C94" s="618"/>
      <c r="D94" s="617"/>
      <c r="E94" s="118"/>
      <c r="F94" s="117"/>
      <c r="G94" s="117"/>
      <c r="H94" s="42"/>
      <c r="I94" s="114"/>
      <c r="J94" s="90"/>
      <c r="K94" s="32"/>
      <c r="L94" s="32"/>
      <c r="M94" s="32"/>
      <c r="N94" s="32"/>
      <c r="O94" s="31"/>
      <c r="P94" s="31"/>
      <c r="Q94" s="32"/>
      <c r="R94" s="32"/>
      <c r="S94" s="32"/>
      <c r="T94" s="32"/>
      <c r="U94" s="32"/>
      <c r="V94" s="32"/>
      <c r="W94" s="32"/>
      <c r="X94" s="32"/>
    </row>
    <row r="95" spans="1:24" s="18" customFormat="1" x14ac:dyDescent="0.25">
      <c r="A95" s="29"/>
      <c r="B95" s="117"/>
      <c r="C95" s="616"/>
      <c r="D95" s="617"/>
      <c r="E95" s="118"/>
      <c r="F95" s="117"/>
      <c r="G95" s="117"/>
      <c r="H95" s="42"/>
      <c r="I95" s="114"/>
      <c r="J95" s="90"/>
      <c r="K95" s="32"/>
      <c r="L95" s="32"/>
      <c r="M95" s="32"/>
      <c r="N95" s="32"/>
      <c r="O95" s="31"/>
      <c r="P95" s="31"/>
      <c r="Q95" s="32"/>
      <c r="R95" s="32"/>
      <c r="S95" s="32"/>
      <c r="T95" s="32"/>
      <c r="U95" s="32"/>
      <c r="V95" s="32"/>
      <c r="W95" s="32"/>
      <c r="X95" s="32"/>
    </row>
    <row r="96" spans="1:24" s="18" customFormat="1" x14ac:dyDescent="0.25">
      <c r="A96" s="29"/>
      <c r="B96" s="117"/>
      <c r="C96" s="616"/>
      <c r="D96" s="617"/>
      <c r="E96" s="118"/>
      <c r="F96" s="117"/>
      <c r="G96" s="117"/>
      <c r="H96" s="42"/>
      <c r="I96" s="114"/>
      <c r="J96" s="90"/>
      <c r="K96" s="32"/>
      <c r="L96" s="32"/>
      <c r="M96" s="32"/>
      <c r="N96" s="32"/>
      <c r="O96" s="31"/>
      <c r="P96" s="31"/>
      <c r="Q96" s="32"/>
      <c r="R96" s="32"/>
      <c r="S96" s="32"/>
      <c r="T96" s="32"/>
      <c r="U96" s="32"/>
      <c r="V96" s="32"/>
      <c r="W96" s="32"/>
      <c r="X96" s="32"/>
    </row>
    <row r="97" spans="1:24" s="18" customFormat="1" x14ac:dyDescent="0.25">
      <c r="A97" s="29"/>
      <c r="B97" s="117"/>
      <c r="C97" s="616"/>
      <c r="D97" s="617"/>
      <c r="E97" s="118"/>
      <c r="F97" s="117"/>
      <c r="G97" s="117"/>
      <c r="H97" s="42"/>
      <c r="I97" s="114"/>
      <c r="J97" s="90"/>
      <c r="K97" s="32"/>
      <c r="L97" s="32"/>
      <c r="M97" s="32"/>
      <c r="N97" s="32"/>
      <c r="O97" s="31"/>
      <c r="P97" s="31"/>
      <c r="Q97" s="32"/>
      <c r="R97" s="32"/>
      <c r="S97" s="32"/>
      <c r="T97" s="32"/>
      <c r="U97" s="32"/>
      <c r="V97" s="32"/>
      <c r="W97" s="32"/>
      <c r="X97" s="32"/>
    </row>
    <row r="98" spans="1:24" s="18" customFormat="1" x14ac:dyDescent="0.25">
      <c r="A98" s="29"/>
      <c r="B98" s="117"/>
      <c r="C98" s="118"/>
      <c r="D98" s="118"/>
      <c r="E98" s="118"/>
      <c r="F98" s="118"/>
      <c r="G98" s="118"/>
      <c r="H98" s="41"/>
      <c r="I98" s="67"/>
      <c r="J98" s="90"/>
      <c r="K98" s="32"/>
      <c r="L98" s="32"/>
      <c r="M98" s="32"/>
      <c r="N98" s="32"/>
      <c r="O98" s="31"/>
      <c r="P98" s="31"/>
      <c r="Q98" s="32"/>
      <c r="R98" s="32"/>
      <c r="S98" s="32"/>
      <c r="T98" s="32"/>
      <c r="U98" s="32"/>
      <c r="V98" s="32"/>
      <c r="W98" s="32"/>
      <c r="X98" s="32"/>
    </row>
    <row r="99" spans="1:24" s="18" customFormat="1" x14ac:dyDescent="0.25">
      <c r="A99" s="29"/>
      <c r="B99" s="118"/>
      <c r="C99" s="118"/>
      <c r="D99" s="118"/>
      <c r="E99" s="118"/>
      <c r="F99" s="118"/>
      <c r="G99" s="118"/>
      <c r="H99" s="41"/>
      <c r="I99" s="67"/>
      <c r="J99" s="90"/>
      <c r="K99" s="32"/>
      <c r="L99" s="32"/>
      <c r="M99" s="32"/>
      <c r="N99" s="32"/>
      <c r="O99" s="31"/>
      <c r="P99" s="31"/>
      <c r="Q99" s="32"/>
      <c r="R99" s="32"/>
      <c r="S99" s="32"/>
      <c r="T99" s="32"/>
      <c r="U99" s="32"/>
      <c r="V99" s="32"/>
      <c r="W99" s="32"/>
      <c r="X99" s="32"/>
    </row>
    <row r="100" spans="1:24" s="17" customFormat="1" x14ac:dyDescent="0.25">
      <c r="A100" s="29"/>
      <c r="B100" s="119" t="s">
        <v>12</v>
      </c>
      <c r="C100" s="118"/>
      <c r="D100" s="118"/>
      <c r="E100" s="118"/>
      <c r="F100" s="118"/>
      <c r="G100" s="118"/>
      <c r="H100" s="41"/>
      <c r="I100" s="67">
        <v>50000</v>
      </c>
      <c r="J100" s="90">
        <f>I100-SUM(K100:T100)</f>
        <v>0</v>
      </c>
      <c r="K100" s="32"/>
      <c r="L100" s="32"/>
      <c r="M100" s="32"/>
      <c r="N100" s="32"/>
      <c r="O100" s="32"/>
      <c r="P100" s="32"/>
      <c r="Q100" s="32"/>
      <c r="R100" s="32"/>
      <c r="S100" s="32"/>
      <c r="T100" s="32">
        <v>50000</v>
      </c>
      <c r="U100" s="32"/>
      <c r="V100" s="32"/>
      <c r="W100" s="32"/>
      <c r="X100" s="32"/>
    </row>
    <row r="101" spans="1:24" s="18" customFormat="1" x14ac:dyDescent="0.25">
      <c r="A101" s="29"/>
      <c r="B101" s="111" t="s">
        <v>16</v>
      </c>
      <c r="C101" s="41"/>
      <c r="D101" s="41"/>
      <c r="E101" s="41"/>
      <c r="F101" s="41"/>
      <c r="G101" s="41"/>
      <c r="H101" s="41"/>
      <c r="I101" s="67">
        <v>100000</v>
      </c>
      <c r="J101" s="90">
        <f>I101-SUM(K101:T101)</f>
        <v>0</v>
      </c>
      <c r="K101" s="32"/>
      <c r="L101" s="32"/>
      <c r="M101" s="32"/>
      <c r="N101" s="32"/>
      <c r="O101" s="31"/>
      <c r="P101" s="31"/>
      <c r="Q101" s="32"/>
      <c r="R101" s="32"/>
      <c r="S101" s="32"/>
      <c r="T101" s="32">
        <v>100000</v>
      </c>
      <c r="U101" s="32"/>
      <c r="V101" s="32"/>
      <c r="W101" s="32"/>
      <c r="X101" s="32"/>
    </row>
    <row r="102" spans="1:24" s="18" customFormat="1" x14ac:dyDescent="0.25">
      <c r="A102" s="29"/>
      <c r="B102" s="41"/>
      <c r="C102" s="41"/>
      <c r="D102" s="41"/>
      <c r="E102" s="41"/>
      <c r="F102" s="41"/>
      <c r="G102" s="41"/>
      <c r="H102" s="41"/>
      <c r="I102" s="67"/>
      <c r="J102" s="96"/>
      <c r="K102" s="32"/>
      <c r="L102" s="32"/>
      <c r="M102" s="32"/>
      <c r="N102" s="32"/>
      <c r="O102" s="31"/>
      <c r="P102" s="31"/>
      <c r="Q102" s="32"/>
      <c r="R102" s="32"/>
      <c r="S102" s="32"/>
      <c r="T102" s="32"/>
      <c r="U102" s="32"/>
      <c r="V102" s="32"/>
      <c r="W102" s="32"/>
      <c r="X102" s="32"/>
    </row>
    <row r="103" spans="1:24" s="18" customFormat="1" x14ac:dyDescent="0.25">
      <c r="A103" s="29"/>
      <c r="B103" s="41"/>
      <c r="C103" s="41"/>
      <c r="D103" s="41"/>
      <c r="E103" s="41"/>
      <c r="F103" s="41"/>
      <c r="G103" s="41"/>
      <c r="H103" s="41"/>
      <c r="I103" s="67"/>
      <c r="J103" s="96"/>
      <c r="K103" s="32"/>
      <c r="L103" s="32"/>
      <c r="M103" s="32"/>
      <c r="N103" s="32"/>
      <c r="O103" s="31"/>
      <c r="P103" s="31"/>
      <c r="Q103" s="32"/>
      <c r="R103" s="32"/>
      <c r="S103" s="32"/>
      <c r="T103" s="32"/>
      <c r="U103" s="32"/>
      <c r="V103" s="32"/>
      <c r="W103" s="32"/>
      <c r="X103" s="32"/>
    </row>
    <row r="104" spans="1:24" s="18" customFormat="1" x14ac:dyDescent="0.25">
      <c r="A104" s="29"/>
      <c r="B104" s="111" t="s">
        <v>18</v>
      </c>
      <c r="C104" s="42"/>
      <c r="D104" s="42"/>
      <c r="E104" s="42"/>
      <c r="F104" s="42"/>
      <c r="G104" s="42"/>
      <c r="H104" s="42"/>
      <c r="I104" s="64">
        <v>750000</v>
      </c>
      <c r="J104" s="90">
        <f>I104-SUM(K104:T104)</f>
        <v>0</v>
      </c>
      <c r="K104" s="32"/>
      <c r="L104" s="32"/>
      <c r="M104" s="32"/>
      <c r="N104" s="32"/>
      <c r="O104" s="31"/>
      <c r="P104" s="31"/>
      <c r="Q104" s="32"/>
      <c r="R104" s="32"/>
      <c r="S104" s="32"/>
      <c r="T104" s="32">
        <v>750000</v>
      </c>
      <c r="U104" s="32"/>
      <c r="V104" s="32"/>
      <c r="W104" s="32"/>
      <c r="X104" s="32"/>
    </row>
    <row r="105" spans="1:24" s="18" customFormat="1" x14ac:dyDescent="0.25">
      <c r="A105" s="29"/>
      <c r="B105" s="42" t="s">
        <v>19</v>
      </c>
      <c r="C105" s="42"/>
      <c r="D105" s="42"/>
      <c r="E105" s="42"/>
      <c r="F105" s="42"/>
      <c r="G105" s="42"/>
      <c r="H105" s="42"/>
      <c r="I105" s="64"/>
      <c r="J105" s="97"/>
      <c r="K105" s="32"/>
      <c r="L105" s="32"/>
      <c r="M105" s="32"/>
      <c r="N105" s="32"/>
      <c r="O105" s="31"/>
      <c r="P105" s="31"/>
      <c r="Q105" s="32"/>
      <c r="R105" s="32"/>
      <c r="S105" s="32"/>
      <c r="T105" s="32"/>
      <c r="U105" s="32"/>
      <c r="V105" s="32"/>
      <c r="W105" s="32"/>
      <c r="X105" s="32"/>
    </row>
    <row r="106" spans="1:24" x14ac:dyDescent="0.25">
      <c r="I106" s="109"/>
      <c r="J106" s="91"/>
      <c r="K106" s="110"/>
      <c r="L106" s="110"/>
      <c r="M106" s="110"/>
      <c r="N106" s="110"/>
      <c r="O106" s="110"/>
      <c r="P106" s="110"/>
      <c r="Q106" s="110"/>
      <c r="R106" s="110"/>
      <c r="S106" s="110"/>
      <c r="T106" s="110"/>
      <c r="U106" s="32"/>
      <c r="V106" s="110"/>
      <c r="W106" s="110"/>
      <c r="X106" s="32"/>
    </row>
    <row r="107" spans="1:24" s="18" customFormat="1" x14ac:dyDescent="0.25">
      <c r="A107" s="29"/>
      <c r="B107" s="41"/>
      <c r="C107" s="41"/>
      <c r="D107" s="41"/>
      <c r="E107" s="41"/>
      <c r="F107" s="41"/>
      <c r="G107" s="41"/>
      <c r="H107" s="41"/>
      <c r="I107" s="67"/>
      <c r="J107" s="96"/>
      <c r="K107" s="32"/>
      <c r="L107" s="32"/>
      <c r="M107" s="32"/>
      <c r="N107" s="32"/>
      <c r="O107" s="31"/>
      <c r="P107" s="31"/>
      <c r="Q107" s="32"/>
      <c r="R107" s="32"/>
      <c r="S107" s="32"/>
      <c r="T107" s="32"/>
      <c r="U107" s="32"/>
      <c r="V107" s="32"/>
      <c r="W107" s="32"/>
      <c r="X107" s="32"/>
    </row>
  </sheetData>
  <mergeCells count="28">
    <mergeCell ref="C71:D71"/>
    <mergeCell ref="B1:B5"/>
    <mergeCell ref="C1:T1"/>
    <mergeCell ref="C2:D4"/>
    <mergeCell ref="C27:D27"/>
    <mergeCell ref="C61:D61"/>
    <mergeCell ref="C65:D65"/>
    <mergeCell ref="C66:D66"/>
    <mergeCell ref="C67:D67"/>
    <mergeCell ref="C68:D68"/>
    <mergeCell ref="C69:D69"/>
    <mergeCell ref="C70:D70"/>
    <mergeCell ref="C92:D92"/>
    <mergeCell ref="C72:D72"/>
    <mergeCell ref="C77:D77"/>
    <mergeCell ref="C78:D78"/>
    <mergeCell ref="C82:D82"/>
    <mergeCell ref="C86:D86"/>
    <mergeCell ref="C87:D87"/>
    <mergeCell ref="C88:D88"/>
    <mergeCell ref="C89:D89"/>
    <mergeCell ref="C90:D90"/>
    <mergeCell ref="C91:D91"/>
    <mergeCell ref="C93:D93"/>
    <mergeCell ref="C94:D94"/>
    <mergeCell ref="C95:D95"/>
    <mergeCell ref="C96:D96"/>
    <mergeCell ref="C97:D97"/>
  </mergeCells>
  <pageMargins left="0.70866141732283472" right="0.70866141732283472" top="0.74803149606299213" bottom="0.74803149606299213" header="0.31496062992125984" footer="0.31496062992125984"/>
  <pageSetup paperSize="9" scale="63" orientation="portrait" r:id="rId1"/>
  <headerFooter>
    <oddHeader>&amp;R&amp;G</oddHeader>
    <oddFooter>&amp;R&amp;P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Y107"/>
  <sheetViews>
    <sheetView topLeftCell="A19" workbookViewId="0">
      <selection activeCell="I22" sqref="I22:I23"/>
    </sheetView>
  </sheetViews>
  <sheetFormatPr defaultRowHeight="15" x14ac:dyDescent="0.25"/>
  <cols>
    <col min="1" max="1" width="5.42578125" style="30" customWidth="1"/>
    <col min="2" max="2" width="46.7109375" style="19" customWidth="1"/>
    <col min="3" max="3" width="15.42578125" style="19" customWidth="1"/>
    <col min="4" max="4" width="18" style="19" customWidth="1"/>
    <col min="5" max="5" width="16.42578125" style="19" customWidth="1"/>
    <col min="6" max="6" width="52" style="19" hidden="1" customWidth="1"/>
    <col min="7" max="7" width="46.85546875" style="19" hidden="1" customWidth="1"/>
    <col min="8" max="8" width="65" style="19" hidden="1" customWidth="1"/>
    <col min="9" max="9" width="18.140625" style="68" customWidth="1"/>
    <col min="10" max="10" width="14.7109375" style="19" customWidth="1"/>
    <col min="11" max="11" width="11.140625" style="20" customWidth="1"/>
    <col min="12" max="12" width="10.42578125" style="20" customWidth="1"/>
    <col min="13" max="14" width="9.140625" style="20" customWidth="1"/>
    <col min="15" max="15" width="11.42578125" style="20" customWidth="1"/>
    <col min="16" max="16" width="10.28515625" style="20" customWidth="1"/>
    <col min="17" max="19" width="9.140625" style="20" customWidth="1"/>
    <col min="20" max="20" width="10.42578125" style="20" customWidth="1"/>
    <col min="21" max="21" width="10" style="143" customWidth="1"/>
    <col min="22" max="23" width="10.42578125" style="20" customWidth="1"/>
    <col min="24" max="24" width="10" style="143" customWidth="1"/>
    <col min="25" max="25" width="25.28515625" style="452" customWidth="1"/>
    <col min="26" max="16384" width="9.140625" style="452"/>
  </cols>
  <sheetData>
    <row r="1" spans="1:25" s="1" customFormat="1" ht="41.25" customHeight="1" x14ac:dyDescent="0.25">
      <c r="A1" s="21"/>
      <c r="B1" s="628" t="s">
        <v>24</v>
      </c>
      <c r="C1" s="624" t="s">
        <v>378</v>
      </c>
      <c r="D1" s="625"/>
      <c r="E1" s="625"/>
      <c r="F1" s="625"/>
      <c r="G1" s="625"/>
      <c r="H1" s="625"/>
      <c r="I1" s="625"/>
      <c r="J1" s="625"/>
      <c r="K1" s="625"/>
      <c r="L1" s="625"/>
      <c r="M1" s="625"/>
      <c r="N1" s="625"/>
      <c r="O1" s="625"/>
      <c r="P1" s="625"/>
      <c r="Q1" s="625"/>
      <c r="R1" s="625"/>
      <c r="S1" s="625"/>
      <c r="T1" s="626"/>
      <c r="U1" s="141"/>
      <c r="V1" s="152"/>
      <c r="W1" s="152"/>
      <c r="X1" s="141"/>
    </row>
    <row r="2" spans="1:25" s="48" customFormat="1" ht="166.5" customHeight="1" x14ac:dyDescent="0.25">
      <c r="A2" s="22"/>
      <c r="B2" s="628"/>
      <c r="C2" s="630" t="s">
        <v>25</v>
      </c>
      <c r="D2" s="631"/>
      <c r="E2" s="44"/>
      <c r="F2" s="44"/>
      <c r="G2" s="44"/>
      <c r="H2" s="44"/>
      <c r="I2" s="44"/>
      <c r="J2" s="54"/>
      <c r="K2" s="53" t="s">
        <v>1</v>
      </c>
      <c r="L2" s="53" t="s">
        <v>2</v>
      </c>
      <c r="M2" s="53" t="s">
        <v>3</v>
      </c>
      <c r="N2" s="53" t="s">
        <v>114</v>
      </c>
      <c r="O2" s="53" t="s">
        <v>288</v>
      </c>
      <c r="P2" s="53" t="s">
        <v>287</v>
      </c>
      <c r="Q2" s="53" t="s">
        <v>4</v>
      </c>
      <c r="R2" s="53" t="s">
        <v>5</v>
      </c>
      <c r="S2" s="33" t="s">
        <v>6</v>
      </c>
      <c r="T2" s="53" t="s">
        <v>7</v>
      </c>
      <c r="U2" s="142" t="s">
        <v>351</v>
      </c>
      <c r="V2" s="53" t="s">
        <v>367</v>
      </c>
      <c r="W2" s="53"/>
      <c r="X2" s="142"/>
    </row>
    <row r="3" spans="1:25" ht="37.5" customHeight="1" x14ac:dyDescent="0.25">
      <c r="A3" s="460"/>
      <c r="B3" s="629"/>
      <c r="C3" s="632"/>
      <c r="D3" s="633"/>
      <c r="E3" s="45"/>
      <c r="F3" s="45"/>
      <c r="G3" s="45"/>
      <c r="H3" s="45"/>
      <c r="I3" s="45"/>
      <c r="J3" s="57" t="s">
        <v>8</v>
      </c>
      <c r="K3" s="72">
        <v>3094088</v>
      </c>
      <c r="L3" s="72">
        <v>1185741</v>
      </c>
      <c r="M3" s="72">
        <v>800000</v>
      </c>
      <c r="N3" s="72">
        <v>60000</v>
      </c>
      <c r="O3" s="47">
        <v>0</v>
      </c>
      <c r="P3" s="47">
        <v>0</v>
      </c>
      <c r="Q3" s="72">
        <v>250000</v>
      </c>
      <c r="R3" s="72">
        <v>0</v>
      </c>
      <c r="S3" s="72">
        <v>300000</v>
      </c>
      <c r="T3" s="72">
        <v>1000000</v>
      </c>
      <c r="U3" s="72">
        <v>0</v>
      </c>
      <c r="V3" s="72"/>
      <c r="W3" s="72"/>
      <c r="X3" s="72"/>
      <c r="Y3" s="374">
        <f>SUM(K3:X3)-T3-S3-N3-350000</f>
        <v>4979829</v>
      </c>
    </row>
    <row r="4" spans="1:25" ht="37.5" customHeight="1" x14ac:dyDescent="0.25">
      <c r="A4" s="460"/>
      <c r="B4" s="629"/>
      <c r="C4" s="634"/>
      <c r="D4" s="635"/>
      <c r="E4" s="34"/>
      <c r="F4" s="34"/>
      <c r="G4" s="34"/>
      <c r="H4" s="34"/>
      <c r="I4" s="34"/>
      <c r="J4" s="58" t="s">
        <v>14</v>
      </c>
      <c r="K4" s="453">
        <f t="shared" ref="K4:T4" si="0">SUM(K7:K107)</f>
        <v>3091000</v>
      </c>
      <c r="L4" s="453">
        <f t="shared" si="0"/>
        <v>1185741</v>
      </c>
      <c r="M4" s="453">
        <f t="shared" si="0"/>
        <v>800000</v>
      </c>
      <c r="N4" s="453">
        <f t="shared" si="0"/>
        <v>60000</v>
      </c>
      <c r="O4" s="453">
        <f t="shared" si="0"/>
        <v>0</v>
      </c>
      <c r="P4" s="453">
        <f t="shared" si="0"/>
        <v>0</v>
      </c>
      <c r="Q4" s="453">
        <f t="shared" si="0"/>
        <v>250000</v>
      </c>
      <c r="R4" s="453">
        <f t="shared" si="0"/>
        <v>0</v>
      </c>
      <c r="S4" s="453">
        <f t="shared" si="0"/>
        <v>300000</v>
      </c>
      <c r="T4" s="453">
        <f t="shared" si="0"/>
        <v>1000000</v>
      </c>
      <c r="U4" s="453">
        <f>SUM(U7:U107)</f>
        <v>0</v>
      </c>
      <c r="V4" s="453"/>
      <c r="W4" s="453"/>
      <c r="X4" s="453"/>
    </row>
    <row r="5" spans="1:25" s="4" customFormat="1" ht="20.100000000000001" customHeight="1" x14ac:dyDescent="0.25">
      <c r="A5" s="24"/>
      <c r="B5" s="629"/>
      <c r="C5" s="59" t="s">
        <v>20</v>
      </c>
      <c r="D5" s="59" t="s">
        <v>21</v>
      </c>
      <c r="E5" s="59" t="s">
        <v>120</v>
      </c>
      <c r="F5" s="59" t="s">
        <v>22</v>
      </c>
      <c r="G5" s="59" t="s">
        <v>30</v>
      </c>
      <c r="H5" s="59" t="s">
        <v>31</v>
      </c>
      <c r="I5" s="60" t="s">
        <v>23</v>
      </c>
      <c r="J5" s="55"/>
      <c r="K5" s="78">
        <f t="shared" ref="K5:U5" si="1">K3-K4</f>
        <v>3088</v>
      </c>
      <c r="L5" s="78">
        <f t="shared" si="1"/>
        <v>0</v>
      </c>
      <c r="M5" s="78">
        <f t="shared" si="1"/>
        <v>0</v>
      </c>
      <c r="N5" s="78">
        <f t="shared" si="1"/>
        <v>0</v>
      </c>
      <c r="O5" s="78">
        <f t="shared" si="1"/>
        <v>0</v>
      </c>
      <c r="P5" s="78">
        <f t="shared" si="1"/>
        <v>0</v>
      </c>
      <c r="Q5" s="78">
        <f t="shared" si="1"/>
        <v>0</v>
      </c>
      <c r="R5" s="78">
        <f t="shared" si="1"/>
        <v>0</v>
      </c>
      <c r="S5" s="78">
        <f t="shared" si="1"/>
        <v>0</v>
      </c>
      <c r="T5" s="78">
        <f t="shared" si="1"/>
        <v>0</v>
      </c>
      <c r="U5" s="78">
        <f t="shared" si="1"/>
        <v>0</v>
      </c>
      <c r="V5" s="78"/>
      <c r="W5" s="78"/>
      <c r="X5" s="78"/>
    </row>
    <row r="6" spans="1:25" s="50" customFormat="1" ht="21" x14ac:dyDescent="0.25">
      <c r="A6" s="49"/>
      <c r="B6" s="51" t="s">
        <v>9</v>
      </c>
      <c r="C6" s="51"/>
      <c r="D6" s="51"/>
      <c r="E6" s="51"/>
      <c r="F6" s="51"/>
      <c r="G6" s="51"/>
      <c r="H6" s="51"/>
      <c r="I6" s="62"/>
      <c r="J6" s="56"/>
      <c r="K6" s="466"/>
      <c r="L6" s="466"/>
      <c r="M6" s="466"/>
      <c r="N6" s="466"/>
      <c r="O6" s="466"/>
      <c r="P6" s="466"/>
      <c r="Q6" s="466"/>
      <c r="R6" s="466"/>
      <c r="S6" s="466"/>
      <c r="T6" s="466"/>
      <c r="U6" s="466"/>
      <c r="V6" s="466"/>
      <c r="W6" s="466"/>
      <c r="X6" s="466"/>
    </row>
    <row r="7" spans="1:25" ht="19.5" customHeight="1" x14ac:dyDescent="0.25">
      <c r="A7" s="25"/>
      <c r="B7" s="116" t="s">
        <v>115</v>
      </c>
      <c r="C7" s="98"/>
      <c r="D7" s="98"/>
      <c r="E7" s="98"/>
      <c r="F7" s="98"/>
      <c r="G7" s="98"/>
      <c r="H7" s="98"/>
      <c r="I7" s="104">
        <f>SUM(I8:I11)</f>
        <v>1050000</v>
      </c>
      <c r="J7" s="100"/>
      <c r="K7" s="474"/>
      <c r="L7" s="474"/>
      <c r="M7" s="474"/>
      <c r="N7" s="474"/>
      <c r="O7" s="474"/>
      <c r="P7" s="474"/>
      <c r="Q7" s="474"/>
      <c r="R7" s="474"/>
      <c r="S7" s="474"/>
      <c r="T7" s="474"/>
      <c r="U7" s="474"/>
      <c r="V7" s="474"/>
      <c r="W7" s="474"/>
      <c r="X7" s="474"/>
    </row>
    <row r="8" spans="1:25" ht="61.5" customHeight="1" x14ac:dyDescent="0.25">
      <c r="A8" s="25"/>
      <c r="B8" s="81" t="s">
        <v>422</v>
      </c>
      <c r="C8" s="35" t="s">
        <v>405</v>
      </c>
      <c r="D8" s="35" t="s">
        <v>419</v>
      </c>
      <c r="E8" s="35" t="s">
        <v>420</v>
      </c>
      <c r="F8" s="35"/>
      <c r="G8" s="35"/>
      <c r="H8" s="35"/>
      <c r="I8" s="470">
        <v>550000</v>
      </c>
      <c r="J8" s="472">
        <f>I8-SUM(K8:V8)</f>
        <v>0</v>
      </c>
      <c r="K8" s="455"/>
      <c r="L8" s="455"/>
      <c r="M8" s="455">
        <v>300000</v>
      </c>
      <c r="N8" s="455"/>
      <c r="O8" s="74"/>
      <c r="P8" s="74"/>
      <c r="Q8" s="455">
        <v>250000</v>
      </c>
      <c r="R8" s="455"/>
      <c r="S8" s="74"/>
      <c r="T8" s="74"/>
      <c r="U8" s="74"/>
      <c r="V8" s="74"/>
      <c r="W8" s="74"/>
      <c r="X8" s="74"/>
    </row>
    <row r="9" spans="1:25" ht="60" customHeight="1" x14ac:dyDescent="0.25">
      <c r="A9" s="25"/>
      <c r="B9" s="81" t="s">
        <v>421</v>
      </c>
      <c r="C9" s="35" t="s">
        <v>417</v>
      </c>
      <c r="D9" s="35" t="s">
        <v>418</v>
      </c>
      <c r="E9" s="35" t="s">
        <v>423</v>
      </c>
      <c r="F9" s="61"/>
      <c r="G9" s="61"/>
      <c r="H9" s="35"/>
      <c r="I9" s="470">
        <v>500000</v>
      </c>
      <c r="J9" s="472">
        <f>I9-SUM(K9:V9)</f>
        <v>0</v>
      </c>
      <c r="K9" s="455"/>
      <c r="L9" s="455"/>
      <c r="M9" s="455">
        <v>500000</v>
      </c>
      <c r="N9" s="455"/>
      <c r="O9" s="74"/>
      <c r="P9" s="74"/>
      <c r="Q9" s="455"/>
      <c r="R9" s="455"/>
      <c r="S9" s="74"/>
      <c r="T9" s="74"/>
      <c r="U9" s="74"/>
      <c r="V9" s="74"/>
      <c r="W9" s="74"/>
      <c r="X9" s="74"/>
    </row>
    <row r="10" spans="1:25" x14ac:dyDescent="0.25">
      <c r="A10" s="460"/>
      <c r="B10" s="81"/>
      <c r="C10" s="69"/>
      <c r="D10" s="37"/>
      <c r="E10" s="37"/>
      <c r="F10" s="37"/>
      <c r="G10" s="37"/>
      <c r="H10" s="37"/>
      <c r="I10" s="84"/>
      <c r="J10" s="472"/>
      <c r="K10" s="453"/>
      <c r="L10" s="453"/>
      <c r="M10" s="453"/>
      <c r="N10" s="453"/>
      <c r="O10" s="454"/>
      <c r="P10" s="454"/>
      <c r="Q10" s="453"/>
      <c r="R10" s="453"/>
      <c r="S10" s="453"/>
      <c r="T10" s="453"/>
      <c r="U10" s="74"/>
      <c r="V10" s="453"/>
      <c r="W10" s="453"/>
      <c r="X10" s="74"/>
    </row>
    <row r="11" spans="1:25" x14ac:dyDescent="0.25">
      <c r="A11" s="460"/>
      <c r="B11" s="465"/>
      <c r="C11" s="465"/>
      <c r="D11" s="465"/>
      <c r="E11" s="465"/>
      <c r="F11" s="465"/>
      <c r="G11" s="465"/>
      <c r="H11" s="465"/>
      <c r="I11" s="467"/>
      <c r="J11" s="473"/>
      <c r="K11" s="453"/>
      <c r="L11" s="453"/>
      <c r="M11" s="453"/>
      <c r="N11" s="453"/>
      <c r="O11" s="454"/>
      <c r="P11" s="454"/>
      <c r="Q11" s="453"/>
      <c r="R11" s="453"/>
      <c r="S11" s="453"/>
      <c r="T11" s="453"/>
      <c r="U11" s="144"/>
      <c r="V11" s="453"/>
      <c r="W11" s="453"/>
      <c r="X11" s="144"/>
    </row>
    <row r="12" spans="1:25" ht="18.75" x14ac:dyDescent="0.3">
      <c r="A12" s="461"/>
      <c r="B12" s="115" t="s">
        <v>99</v>
      </c>
      <c r="C12" s="443"/>
      <c r="D12" s="443"/>
      <c r="E12" s="443"/>
      <c r="F12" s="102"/>
      <c r="G12" s="102"/>
      <c r="H12" s="443"/>
      <c r="I12" s="162">
        <f>SUM(I13:I14)</f>
        <v>500000</v>
      </c>
      <c r="J12" s="106"/>
      <c r="K12" s="475"/>
      <c r="L12" s="475"/>
      <c r="M12" s="475"/>
      <c r="N12" s="475"/>
      <c r="O12" s="474"/>
      <c r="P12" s="474"/>
      <c r="Q12" s="475"/>
      <c r="R12" s="475"/>
      <c r="S12" s="475"/>
      <c r="T12" s="475"/>
      <c r="U12" s="475"/>
      <c r="V12" s="475"/>
      <c r="W12" s="475"/>
      <c r="X12" s="475"/>
    </row>
    <row r="13" spans="1:25" ht="29.25" customHeight="1" x14ac:dyDescent="0.25">
      <c r="A13" s="461"/>
      <c r="B13" s="471" t="s">
        <v>434</v>
      </c>
      <c r="C13" s="471" t="s">
        <v>435</v>
      </c>
      <c r="D13" s="471" t="s">
        <v>436</v>
      </c>
      <c r="E13" s="471" t="s">
        <v>452</v>
      </c>
      <c r="F13" s="471"/>
      <c r="G13" s="465"/>
      <c r="H13" s="465"/>
      <c r="I13" s="469">
        <v>300000</v>
      </c>
      <c r="J13" s="472">
        <f>I13-SUM(K13:V13)</f>
        <v>0</v>
      </c>
      <c r="K13" s="456"/>
      <c r="L13" s="456">
        <v>300000</v>
      </c>
      <c r="M13" s="456"/>
      <c r="N13" s="456"/>
      <c r="O13" s="454"/>
      <c r="P13" s="454"/>
      <c r="Q13" s="456"/>
      <c r="R13" s="456"/>
      <c r="S13" s="456"/>
      <c r="T13" s="456"/>
      <c r="U13" s="144"/>
      <c r="V13" s="456"/>
      <c r="W13" s="456"/>
      <c r="X13" s="144"/>
    </row>
    <row r="14" spans="1:25" s="71" customFormat="1" ht="31.5" customHeight="1" x14ac:dyDescent="0.25">
      <c r="A14" s="461"/>
      <c r="B14" s="465" t="s">
        <v>459</v>
      </c>
      <c r="C14" s="465" t="s">
        <v>369</v>
      </c>
      <c r="D14" s="465" t="s">
        <v>405</v>
      </c>
      <c r="E14" s="465" t="s">
        <v>103</v>
      </c>
      <c r="F14" s="465"/>
      <c r="G14" s="465"/>
      <c r="H14" s="465"/>
      <c r="I14" s="469">
        <v>200000</v>
      </c>
      <c r="J14" s="472">
        <f>I14-SUM(K14:V14)</f>
        <v>0</v>
      </c>
      <c r="K14" s="456"/>
      <c r="L14" s="456">
        <v>200000</v>
      </c>
      <c r="M14" s="456"/>
      <c r="N14" s="456"/>
      <c r="O14" s="456"/>
      <c r="P14" s="456"/>
      <c r="Q14" s="456"/>
      <c r="R14" s="456"/>
      <c r="S14" s="456"/>
      <c r="T14" s="456"/>
      <c r="U14" s="456"/>
      <c r="V14" s="456"/>
      <c r="W14" s="456"/>
      <c r="X14" s="456"/>
    </row>
    <row r="15" spans="1:25" s="71" customFormat="1" ht="18" customHeight="1" x14ac:dyDescent="0.25">
      <c r="A15" s="461"/>
      <c r="B15" s="115" t="s">
        <v>100</v>
      </c>
      <c r="C15" s="102"/>
      <c r="D15" s="102"/>
      <c r="E15" s="102"/>
      <c r="F15" s="102"/>
      <c r="G15" s="102"/>
      <c r="H15" s="102"/>
      <c r="I15" s="104">
        <f>SUM(I16:I20)</f>
        <v>1326741</v>
      </c>
      <c r="J15" s="108"/>
      <c r="K15" s="475"/>
      <c r="L15" s="475"/>
      <c r="M15" s="475"/>
      <c r="N15" s="475"/>
      <c r="O15" s="475"/>
      <c r="P15" s="475"/>
      <c r="Q15" s="475"/>
      <c r="R15" s="475"/>
      <c r="S15" s="475"/>
      <c r="T15" s="475"/>
      <c r="U15" s="475"/>
      <c r="V15" s="475"/>
      <c r="W15" s="475"/>
      <c r="X15" s="475"/>
    </row>
    <row r="16" spans="1:25" s="71" customFormat="1" ht="51.75" customHeight="1" x14ac:dyDescent="0.25">
      <c r="A16" s="461"/>
      <c r="B16" s="465" t="s">
        <v>500</v>
      </c>
      <c r="C16" s="465" t="s">
        <v>469</v>
      </c>
      <c r="D16" s="465" t="s">
        <v>490</v>
      </c>
      <c r="E16" s="465" t="s">
        <v>493</v>
      </c>
      <c r="F16" s="465"/>
      <c r="G16" s="465"/>
      <c r="H16" s="465"/>
      <c r="I16" s="469">
        <v>800000</v>
      </c>
      <c r="J16" s="472">
        <f>I16-SUM(K16:V16)</f>
        <v>0</v>
      </c>
      <c r="K16" s="456">
        <v>400000</v>
      </c>
      <c r="L16" s="456">
        <v>400000</v>
      </c>
      <c r="M16" s="456"/>
      <c r="N16" s="456"/>
      <c r="O16" s="456"/>
      <c r="P16" s="456"/>
      <c r="Q16" s="456"/>
      <c r="R16" s="456"/>
      <c r="S16" s="456"/>
      <c r="T16" s="456"/>
      <c r="U16" s="456"/>
      <c r="V16" s="456"/>
      <c r="W16" s="456"/>
      <c r="X16" s="456"/>
    </row>
    <row r="17" spans="1:24" s="71" customFormat="1" ht="51.75" customHeight="1" x14ac:dyDescent="0.25">
      <c r="A17" s="461"/>
      <c r="B17" s="465" t="s">
        <v>499</v>
      </c>
      <c r="C17" s="471" t="s">
        <v>136</v>
      </c>
      <c r="D17" s="471" t="s">
        <v>491</v>
      </c>
      <c r="E17" s="471" t="s">
        <v>492</v>
      </c>
      <c r="F17" s="471"/>
      <c r="G17" s="465"/>
      <c r="H17" s="471"/>
      <c r="I17" s="469">
        <v>200000</v>
      </c>
      <c r="J17" s="472">
        <f>I17-SUM(K17:V17)</f>
        <v>0</v>
      </c>
      <c r="K17" s="456"/>
      <c r="L17" s="456">
        <v>200000</v>
      </c>
      <c r="M17" s="456"/>
      <c r="N17" s="456"/>
      <c r="O17" s="456"/>
      <c r="P17" s="456"/>
      <c r="Q17" s="456"/>
      <c r="R17" s="456"/>
      <c r="S17" s="456"/>
      <c r="T17" s="456"/>
      <c r="U17" s="456"/>
      <c r="V17" s="456"/>
      <c r="W17" s="456"/>
      <c r="X17" s="456"/>
    </row>
    <row r="18" spans="1:24" s="71" customFormat="1" ht="48" customHeight="1" x14ac:dyDescent="0.25">
      <c r="A18" s="461"/>
      <c r="B18" s="465" t="s">
        <v>498</v>
      </c>
      <c r="C18" s="81" t="s">
        <v>494</v>
      </c>
      <c r="D18" s="471" t="s">
        <v>495</v>
      </c>
      <c r="E18" s="471" t="s">
        <v>496</v>
      </c>
      <c r="F18" s="471"/>
      <c r="G18" s="444"/>
      <c r="H18" s="444"/>
      <c r="I18" s="469">
        <v>50000</v>
      </c>
      <c r="J18" s="472">
        <f>I18-SUM(K18:V18)</f>
        <v>0</v>
      </c>
      <c r="K18" s="456"/>
      <c r="L18" s="456">
        <v>50000</v>
      </c>
      <c r="M18" s="456"/>
      <c r="N18" s="456"/>
      <c r="O18" s="456"/>
      <c r="P18" s="456"/>
      <c r="Q18" s="456"/>
      <c r="R18" s="456"/>
      <c r="S18" s="456"/>
      <c r="T18" s="456"/>
      <c r="U18" s="456"/>
      <c r="V18" s="456"/>
      <c r="W18" s="456"/>
      <c r="X18" s="456"/>
    </row>
    <row r="19" spans="1:24" s="71" customFormat="1" ht="50.25" customHeight="1" x14ac:dyDescent="0.25">
      <c r="A19" s="461"/>
      <c r="B19" s="465" t="s">
        <v>497</v>
      </c>
      <c r="C19" s="471" t="s">
        <v>501</v>
      </c>
      <c r="D19" s="471" t="s">
        <v>502</v>
      </c>
      <c r="E19" s="471" t="s">
        <v>503</v>
      </c>
      <c r="F19" s="471"/>
      <c r="G19" s="444"/>
      <c r="H19" s="444"/>
      <c r="I19" s="469">
        <v>276741</v>
      </c>
      <c r="J19" s="472">
        <f>I19-SUM(K19:V19)</f>
        <v>0</v>
      </c>
      <c r="K19" s="456">
        <v>241000</v>
      </c>
      <c r="L19" s="456">
        <v>35741</v>
      </c>
      <c r="M19" s="456"/>
      <c r="N19" s="456"/>
      <c r="O19" s="456"/>
      <c r="P19" s="456"/>
      <c r="Q19" s="456"/>
      <c r="R19" s="456"/>
      <c r="S19" s="456"/>
      <c r="T19" s="456"/>
      <c r="U19" s="456"/>
      <c r="V19" s="456"/>
      <c r="W19" s="456"/>
      <c r="X19" s="456"/>
    </row>
    <row r="20" spans="1:24" ht="18" customHeight="1" x14ac:dyDescent="0.25">
      <c r="A20" s="460"/>
      <c r="B20" s="465"/>
      <c r="C20" s="465"/>
      <c r="D20" s="465"/>
      <c r="E20" s="465"/>
      <c r="F20" s="465"/>
      <c r="G20" s="465"/>
      <c r="I20" s="470"/>
      <c r="J20" s="473"/>
      <c r="K20" s="453"/>
      <c r="L20" s="453"/>
      <c r="M20" s="453"/>
      <c r="N20" s="453"/>
      <c r="O20" s="454"/>
      <c r="P20" s="454"/>
      <c r="Q20" s="453"/>
      <c r="R20" s="453"/>
      <c r="S20" s="453"/>
      <c r="T20" s="453"/>
      <c r="U20" s="453"/>
      <c r="V20" s="453"/>
      <c r="W20" s="453"/>
      <c r="X20" s="453"/>
    </row>
    <row r="21" spans="1:24" ht="18" customHeight="1" x14ac:dyDescent="0.3">
      <c r="A21" s="460"/>
      <c r="B21" s="115" t="s">
        <v>47</v>
      </c>
      <c r="C21" s="443"/>
      <c r="D21" s="443"/>
      <c r="E21" s="443"/>
      <c r="F21" s="443"/>
      <c r="G21" s="443"/>
      <c r="H21" s="443"/>
      <c r="I21" s="161">
        <f>SUM(I22:I25)</f>
        <v>1000000</v>
      </c>
      <c r="J21" s="106"/>
      <c r="K21" s="475"/>
      <c r="L21" s="475"/>
      <c r="M21" s="475"/>
      <c r="N21" s="475"/>
      <c r="O21" s="474"/>
      <c r="P21" s="474"/>
      <c r="Q21" s="475"/>
      <c r="R21" s="475"/>
      <c r="S21" s="475"/>
      <c r="T21" s="475"/>
      <c r="U21" s="475"/>
      <c r="V21" s="475"/>
      <c r="W21" s="475"/>
      <c r="X21" s="475"/>
    </row>
    <row r="22" spans="1:24" s="71" customFormat="1" x14ac:dyDescent="0.25">
      <c r="A22" s="460"/>
      <c r="B22" s="465"/>
      <c r="C22" s="465"/>
      <c r="D22" s="465"/>
      <c r="E22" s="465"/>
      <c r="F22" s="465"/>
      <c r="G22" s="444"/>
      <c r="H22" s="38"/>
      <c r="I22" s="469">
        <v>250000</v>
      </c>
      <c r="J22" s="472">
        <f>I22-SUM(K22:T22)</f>
        <v>0</v>
      </c>
      <c r="K22" s="453">
        <v>250000</v>
      </c>
      <c r="L22" s="453"/>
      <c r="M22" s="453"/>
      <c r="N22" s="453"/>
      <c r="O22" s="456"/>
      <c r="P22" s="456"/>
      <c r="Q22" s="453"/>
      <c r="R22" s="453"/>
      <c r="S22" s="453"/>
      <c r="T22" s="453"/>
      <c r="U22" s="453"/>
      <c r="V22" s="453"/>
      <c r="W22" s="453"/>
      <c r="X22" s="453"/>
    </row>
    <row r="23" spans="1:24" s="71" customFormat="1" x14ac:dyDescent="0.25">
      <c r="A23" s="460"/>
      <c r="B23" s="465"/>
      <c r="C23" s="465"/>
      <c r="D23" s="465"/>
      <c r="E23" s="465"/>
      <c r="F23" s="465"/>
      <c r="G23" s="444"/>
      <c r="H23" s="38"/>
      <c r="I23" s="469">
        <v>450000</v>
      </c>
      <c r="J23" s="472">
        <f>I23-SUM(K23:T23)</f>
        <v>0</v>
      </c>
      <c r="K23" s="453">
        <v>450000</v>
      </c>
      <c r="L23" s="453"/>
      <c r="M23" s="453"/>
      <c r="N23" s="453"/>
      <c r="O23" s="456"/>
      <c r="P23" s="456"/>
      <c r="Q23" s="453"/>
      <c r="R23" s="453"/>
      <c r="S23" s="453"/>
      <c r="T23" s="453"/>
      <c r="U23" s="453"/>
      <c r="V23" s="453"/>
      <c r="W23" s="453"/>
      <c r="X23" s="453"/>
    </row>
    <row r="24" spans="1:24" s="71" customFormat="1" x14ac:dyDescent="0.25">
      <c r="A24" s="460"/>
      <c r="B24" s="465"/>
      <c r="C24" s="465"/>
      <c r="D24" s="89"/>
      <c r="E24" s="465"/>
      <c r="F24" s="38"/>
      <c r="G24" s="38"/>
      <c r="H24" s="38"/>
      <c r="I24" s="469"/>
      <c r="J24" s="472"/>
      <c r="K24" s="453"/>
      <c r="L24" s="453"/>
      <c r="M24" s="453"/>
      <c r="N24" s="453"/>
      <c r="O24" s="456"/>
      <c r="P24" s="456"/>
      <c r="Q24" s="453"/>
      <c r="R24" s="453"/>
      <c r="S24" s="453"/>
      <c r="T24" s="453"/>
      <c r="U24" s="453"/>
      <c r="V24" s="453"/>
      <c r="W24" s="453"/>
      <c r="X24" s="453"/>
    </row>
    <row r="25" spans="1:24" s="71" customFormat="1" x14ac:dyDescent="0.25">
      <c r="A25" s="460"/>
      <c r="B25" s="465" t="s">
        <v>113</v>
      </c>
      <c r="C25" s="38"/>
      <c r="D25" s="38"/>
      <c r="E25" s="38"/>
      <c r="F25" s="38"/>
      <c r="G25" s="38"/>
      <c r="H25" s="38"/>
      <c r="I25" s="469">
        <v>300000</v>
      </c>
      <c r="J25" s="472">
        <f>I25-SUM(K25:T25)</f>
        <v>0</v>
      </c>
      <c r="K25" s="453">
        <v>300000</v>
      </c>
      <c r="L25" s="453"/>
      <c r="M25" s="453"/>
      <c r="N25" s="453"/>
      <c r="O25" s="456"/>
      <c r="P25" s="456"/>
      <c r="Q25" s="453"/>
      <c r="R25" s="453"/>
      <c r="S25" s="453"/>
      <c r="T25" s="453"/>
      <c r="U25" s="453"/>
      <c r="V25" s="453"/>
      <c r="W25" s="453"/>
      <c r="X25" s="453"/>
    </row>
    <row r="26" spans="1:24" s="12" customFormat="1" ht="18.75" x14ac:dyDescent="0.3">
      <c r="A26" s="27"/>
      <c r="B26" s="115" t="s">
        <v>48</v>
      </c>
      <c r="C26" s="443"/>
      <c r="D26" s="443"/>
      <c r="E26" s="443"/>
      <c r="F26" s="443"/>
      <c r="G26" s="443"/>
      <c r="H26" s="443"/>
      <c r="I26" s="161">
        <f>SUM(I27:I55)</f>
        <v>900000</v>
      </c>
      <c r="J26" s="92"/>
      <c r="K26" s="76"/>
      <c r="L26" s="76"/>
      <c r="M26" s="76"/>
      <c r="N26" s="76"/>
      <c r="O26" s="457"/>
      <c r="P26" s="457"/>
      <c r="Q26" s="76"/>
      <c r="R26" s="76"/>
      <c r="S26" s="76"/>
      <c r="T26" s="76"/>
      <c r="U26" s="76"/>
      <c r="V26" s="76"/>
      <c r="W26" s="76"/>
      <c r="X26" s="76"/>
    </row>
    <row r="27" spans="1:24" s="71" customFormat="1" x14ac:dyDescent="0.25">
      <c r="A27" s="460"/>
      <c r="B27" s="124" t="s">
        <v>453</v>
      </c>
      <c r="C27" s="619"/>
      <c r="D27" s="627"/>
      <c r="E27" s="465" t="s">
        <v>454</v>
      </c>
      <c r="F27" s="465"/>
      <c r="G27" s="465"/>
      <c r="H27" s="465"/>
      <c r="I27" s="470">
        <v>900000</v>
      </c>
      <c r="J27" s="472">
        <f>I27-SUM(K27:T27)</f>
        <v>0</v>
      </c>
      <c r="K27" s="453">
        <v>900000</v>
      </c>
      <c r="L27" s="453"/>
      <c r="M27" s="453"/>
      <c r="N27" s="453"/>
      <c r="O27" s="456"/>
      <c r="P27" s="456"/>
      <c r="Q27" s="453"/>
      <c r="R27" s="453"/>
      <c r="S27" s="453"/>
      <c r="T27" s="453"/>
      <c r="U27" s="453"/>
      <c r="V27" s="453"/>
      <c r="W27" s="453"/>
      <c r="X27" s="453"/>
    </row>
    <row r="28" spans="1:24" s="71" customFormat="1" x14ac:dyDescent="0.25">
      <c r="A28" s="460"/>
      <c r="B28" s="124"/>
      <c r="C28" s="465"/>
      <c r="D28" s="465"/>
      <c r="E28" s="465"/>
      <c r="F28" s="465"/>
      <c r="G28" s="465"/>
      <c r="H28" s="465"/>
      <c r="I28" s="470"/>
      <c r="J28" s="472"/>
      <c r="K28" s="453"/>
      <c r="L28" s="453"/>
      <c r="M28" s="453"/>
      <c r="N28" s="453"/>
      <c r="O28" s="456"/>
      <c r="P28" s="456"/>
      <c r="Q28" s="453"/>
      <c r="R28" s="453"/>
      <c r="S28" s="453"/>
      <c r="T28" s="453"/>
      <c r="U28" s="453"/>
      <c r="V28" s="453"/>
      <c r="W28" s="453"/>
      <c r="X28" s="453"/>
    </row>
    <row r="29" spans="1:24" s="71" customFormat="1" x14ac:dyDescent="0.25">
      <c r="A29" s="460"/>
      <c r="B29" s="125"/>
      <c r="C29" s="465"/>
      <c r="D29" s="465"/>
      <c r="E29" s="465"/>
      <c r="F29" s="465"/>
      <c r="G29" s="465"/>
      <c r="H29" s="465"/>
      <c r="I29" s="470"/>
      <c r="J29" s="472"/>
      <c r="K29" s="453"/>
      <c r="L29" s="453"/>
      <c r="M29" s="453"/>
      <c r="N29" s="453"/>
      <c r="O29" s="456"/>
      <c r="P29" s="456"/>
      <c r="Q29" s="453"/>
      <c r="R29" s="453"/>
      <c r="S29" s="453"/>
      <c r="T29" s="453"/>
      <c r="U29" s="453"/>
      <c r="V29" s="453"/>
      <c r="W29" s="453"/>
      <c r="X29" s="453"/>
    </row>
    <row r="30" spans="1:24" s="71" customFormat="1" x14ac:dyDescent="0.25">
      <c r="A30" s="460"/>
      <c r="B30" s="125"/>
      <c r="C30" s="465"/>
      <c r="D30" s="465"/>
      <c r="E30" s="465"/>
      <c r="F30" s="465"/>
      <c r="G30" s="465"/>
      <c r="H30" s="465"/>
      <c r="I30" s="470"/>
      <c r="J30" s="472"/>
      <c r="K30" s="453"/>
      <c r="L30" s="453"/>
      <c r="M30" s="453"/>
      <c r="N30" s="453"/>
      <c r="O30" s="456"/>
      <c r="P30" s="456"/>
      <c r="Q30" s="453"/>
      <c r="R30" s="453"/>
      <c r="S30" s="453"/>
      <c r="T30" s="453"/>
      <c r="U30" s="453"/>
      <c r="V30" s="453"/>
      <c r="W30" s="453"/>
      <c r="X30" s="453"/>
    </row>
    <row r="31" spans="1:24" s="71" customFormat="1" x14ac:dyDescent="0.25">
      <c r="A31" s="460"/>
      <c r="B31" s="125"/>
      <c r="C31" s="465"/>
      <c r="D31" s="465"/>
      <c r="E31" s="465"/>
      <c r="F31" s="465"/>
      <c r="G31" s="465"/>
      <c r="H31" s="465"/>
      <c r="I31" s="470"/>
      <c r="J31" s="472"/>
      <c r="K31" s="453"/>
      <c r="L31" s="453"/>
      <c r="M31" s="453"/>
      <c r="N31" s="453"/>
      <c r="O31" s="456"/>
      <c r="P31" s="456"/>
      <c r="Q31" s="453"/>
      <c r="R31" s="453"/>
      <c r="S31" s="453"/>
      <c r="T31" s="453"/>
      <c r="U31" s="453"/>
      <c r="V31" s="453"/>
      <c r="W31" s="453"/>
      <c r="X31" s="453"/>
    </row>
    <row r="32" spans="1:24" s="71" customFormat="1" x14ac:dyDescent="0.25">
      <c r="A32" s="460"/>
      <c r="B32" s="125"/>
      <c r="C32" s="465"/>
      <c r="D32" s="465"/>
      <c r="E32" s="465"/>
      <c r="F32" s="465"/>
      <c r="G32" s="465"/>
      <c r="H32" s="465"/>
      <c r="I32" s="470"/>
      <c r="J32" s="472"/>
      <c r="K32" s="453"/>
      <c r="L32" s="453"/>
      <c r="M32" s="453"/>
      <c r="N32" s="453"/>
      <c r="O32" s="456"/>
      <c r="P32" s="456"/>
      <c r="Q32" s="453"/>
      <c r="R32" s="453"/>
      <c r="S32" s="453"/>
      <c r="T32" s="453"/>
      <c r="U32" s="453"/>
      <c r="V32" s="453"/>
      <c r="W32" s="453"/>
      <c r="X32" s="453"/>
    </row>
    <row r="33" spans="1:24" s="71" customFormat="1" x14ac:dyDescent="0.25">
      <c r="A33" s="460"/>
      <c r="B33" s="125"/>
      <c r="C33" s="465"/>
      <c r="D33" s="465"/>
      <c r="E33" s="465"/>
      <c r="F33" s="465"/>
      <c r="G33" s="465"/>
      <c r="H33" s="465"/>
      <c r="I33" s="470"/>
      <c r="J33" s="472"/>
      <c r="K33" s="453"/>
      <c r="L33" s="453"/>
      <c r="M33" s="453"/>
      <c r="N33" s="453"/>
      <c r="O33" s="456"/>
      <c r="P33" s="456"/>
      <c r="Q33" s="453"/>
      <c r="R33" s="453"/>
      <c r="S33" s="453"/>
      <c r="T33" s="453"/>
      <c r="U33" s="453"/>
      <c r="V33" s="453"/>
      <c r="W33" s="453"/>
      <c r="X33" s="453"/>
    </row>
    <row r="34" spans="1:24" s="71" customFormat="1" x14ac:dyDescent="0.25">
      <c r="A34" s="460"/>
      <c r="B34" s="125"/>
      <c r="C34" s="465"/>
      <c r="D34" s="465"/>
      <c r="E34" s="465"/>
      <c r="F34" s="465"/>
      <c r="G34" s="465"/>
      <c r="H34" s="465"/>
      <c r="I34" s="470"/>
      <c r="J34" s="472"/>
      <c r="K34" s="453"/>
      <c r="L34" s="453"/>
      <c r="M34" s="453"/>
      <c r="N34" s="453"/>
      <c r="O34" s="456"/>
      <c r="P34" s="456"/>
      <c r="Q34" s="453"/>
      <c r="R34" s="453"/>
      <c r="S34" s="453"/>
      <c r="T34" s="453"/>
      <c r="U34" s="453"/>
      <c r="V34" s="453"/>
      <c r="W34" s="453"/>
      <c r="X34" s="453"/>
    </row>
    <row r="35" spans="1:24" s="71" customFormat="1" x14ac:dyDescent="0.25">
      <c r="A35" s="460"/>
      <c r="B35" s="125"/>
      <c r="C35" s="465"/>
      <c r="D35" s="465"/>
      <c r="E35" s="465"/>
      <c r="F35" s="465"/>
      <c r="G35" s="465"/>
      <c r="H35" s="465"/>
      <c r="I35" s="470"/>
      <c r="J35" s="472"/>
      <c r="K35" s="453"/>
      <c r="L35" s="453"/>
      <c r="M35" s="453"/>
      <c r="N35" s="453"/>
      <c r="O35" s="456"/>
      <c r="P35" s="456"/>
      <c r="Q35" s="453"/>
      <c r="R35" s="453"/>
      <c r="S35" s="453"/>
      <c r="T35" s="453"/>
      <c r="U35" s="453"/>
      <c r="V35" s="453"/>
      <c r="W35" s="453"/>
      <c r="X35" s="453"/>
    </row>
    <row r="36" spans="1:24" s="71" customFormat="1" x14ac:dyDescent="0.25">
      <c r="A36" s="460"/>
      <c r="B36" s="125"/>
      <c r="C36" s="465"/>
      <c r="D36" s="465"/>
      <c r="E36" s="465"/>
      <c r="F36" s="465"/>
      <c r="G36" s="465"/>
      <c r="H36" s="465"/>
      <c r="I36" s="470"/>
      <c r="J36" s="472"/>
      <c r="K36" s="453"/>
      <c r="L36" s="453"/>
      <c r="M36" s="453"/>
      <c r="N36" s="453"/>
      <c r="O36" s="456"/>
      <c r="P36" s="456"/>
      <c r="Q36" s="453"/>
      <c r="R36" s="453"/>
      <c r="S36" s="453"/>
      <c r="T36" s="453"/>
      <c r="U36" s="453"/>
      <c r="V36" s="453"/>
      <c r="W36" s="453"/>
      <c r="X36" s="453"/>
    </row>
    <row r="37" spans="1:24" s="71" customFormat="1" x14ac:dyDescent="0.25">
      <c r="A37" s="460"/>
      <c r="B37" s="125"/>
      <c r="C37" s="465"/>
      <c r="D37" s="465"/>
      <c r="E37" s="465"/>
      <c r="F37" s="465"/>
      <c r="G37" s="465"/>
      <c r="H37" s="465"/>
      <c r="I37" s="470"/>
      <c r="J37" s="472"/>
      <c r="K37" s="453"/>
      <c r="L37" s="453"/>
      <c r="M37" s="453"/>
      <c r="N37" s="453"/>
      <c r="O37" s="456"/>
      <c r="P37" s="456"/>
      <c r="Q37" s="453"/>
      <c r="R37" s="453"/>
      <c r="S37" s="453"/>
      <c r="T37" s="453"/>
      <c r="U37" s="453"/>
      <c r="V37" s="453"/>
      <c r="W37" s="453"/>
      <c r="X37" s="453"/>
    </row>
    <row r="38" spans="1:24" s="71" customFormat="1" x14ac:dyDescent="0.25">
      <c r="A38" s="460"/>
      <c r="B38" s="124"/>
      <c r="C38" s="465"/>
      <c r="D38" s="465"/>
      <c r="E38" s="465"/>
      <c r="F38" s="465"/>
      <c r="G38" s="465"/>
      <c r="H38" s="465"/>
      <c r="I38" s="470"/>
      <c r="J38" s="472"/>
      <c r="K38" s="453"/>
      <c r="L38" s="453"/>
      <c r="M38" s="453"/>
      <c r="N38" s="453"/>
      <c r="O38" s="456"/>
      <c r="P38" s="456"/>
      <c r="Q38" s="453"/>
      <c r="R38" s="453"/>
      <c r="S38" s="453"/>
      <c r="T38" s="453"/>
      <c r="U38" s="453"/>
      <c r="V38" s="453"/>
      <c r="W38" s="453"/>
      <c r="X38" s="453"/>
    </row>
    <row r="39" spans="1:24" s="71" customFormat="1" x14ac:dyDescent="0.25">
      <c r="A39" s="460"/>
      <c r="B39" s="124"/>
      <c r="C39" s="465"/>
      <c r="D39" s="465"/>
      <c r="E39" s="465"/>
      <c r="F39" s="465"/>
      <c r="G39" s="465"/>
      <c r="H39" s="465"/>
      <c r="I39" s="470"/>
      <c r="J39" s="472"/>
      <c r="K39" s="453"/>
      <c r="L39" s="453"/>
      <c r="M39" s="453"/>
      <c r="N39" s="453"/>
      <c r="O39" s="456"/>
      <c r="P39" s="456"/>
      <c r="Q39" s="453"/>
      <c r="R39" s="453"/>
      <c r="S39" s="453"/>
      <c r="T39" s="453"/>
      <c r="U39" s="453"/>
      <c r="V39" s="453"/>
      <c r="W39" s="453"/>
      <c r="X39" s="453"/>
    </row>
    <row r="40" spans="1:24" s="71" customFormat="1" x14ac:dyDescent="0.25">
      <c r="A40" s="460"/>
      <c r="B40" s="124"/>
      <c r="C40" s="465"/>
      <c r="D40" s="465"/>
      <c r="E40" s="465"/>
      <c r="F40" s="465"/>
      <c r="G40" s="465"/>
      <c r="H40" s="465"/>
      <c r="I40" s="470"/>
      <c r="J40" s="472"/>
      <c r="K40" s="453"/>
      <c r="L40" s="453"/>
      <c r="M40" s="453"/>
      <c r="N40" s="453"/>
      <c r="O40" s="456"/>
      <c r="P40" s="456"/>
      <c r="Q40" s="453"/>
      <c r="R40" s="453"/>
      <c r="S40" s="453"/>
      <c r="T40" s="453"/>
      <c r="U40" s="453"/>
      <c r="V40" s="453"/>
      <c r="W40" s="453"/>
      <c r="X40" s="453"/>
    </row>
    <row r="41" spans="1:24" s="71" customFormat="1" x14ac:dyDescent="0.25">
      <c r="A41" s="460"/>
      <c r="B41" s="124"/>
      <c r="C41" s="465"/>
      <c r="D41" s="465"/>
      <c r="E41" s="465"/>
      <c r="F41" s="465"/>
      <c r="G41" s="465"/>
      <c r="H41" s="465"/>
      <c r="I41" s="470"/>
      <c r="J41" s="472"/>
      <c r="K41" s="453"/>
      <c r="L41" s="453"/>
      <c r="M41" s="453"/>
      <c r="N41" s="453"/>
      <c r="O41" s="456"/>
      <c r="P41" s="456"/>
      <c r="Q41" s="453"/>
      <c r="R41" s="453"/>
      <c r="S41" s="453"/>
      <c r="T41" s="453"/>
      <c r="U41" s="453"/>
      <c r="V41" s="453"/>
      <c r="W41" s="453"/>
      <c r="X41" s="453"/>
    </row>
    <row r="42" spans="1:24" s="71" customFormat="1" x14ac:dyDescent="0.25">
      <c r="A42" s="460"/>
      <c r="B42" s="125"/>
      <c r="C42" s="465"/>
      <c r="D42" s="465"/>
      <c r="E42" s="465"/>
      <c r="F42" s="465"/>
      <c r="G42" s="465"/>
      <c r="H42" s="465"/>
      <c r="I42" s="470"/>
      <c r="J42" s="472"/>
      <c r="K42" s="453"/>
      <c r="L42" s="453"/>
      <c r="M42" s="453"/>
      <c r="N42" s="453"/>
      <c r="O42" s="456"/>
      <c r="P42" s="456"/>
      <c r="Q42" s="453"/>
      <c r="R42" s="453"/>
      <c r="S42" s="453"/>
      <c r="T42" s="453"/>
      <c r="U42" s="453"/>
      <c r="V42" s="453"/>
      <c r="W42" s="453"/>
      <c r="X42" s="453"/>
    </row>
    <row r="43" spans="1:24" s="71" customFormat="1" x14ac:dyDescent="0.25">
      <c r="A43" s="460"/>
      <c r="B43" s="125"/>
      <c r="C43" s="465"/>
      <c r="D43" s="465"/>
      <c r="E43" s="465"/>
      <c r="F43" s="465"/>
      <c r="G43" s="465"/>
      <c r="H43" s="465"/>
      <c r="I43" s="470"/>
      <c r="J43" s="472"/>
      <c r="K43" s="453"/>
      <c r="L43" s="453"/>
      <c r="M43" s="453"/>
      <c r="N43" s="453"/>
      <c r="O43" s="456"/>
      <c r="P43" s="456"/>
      <c r="Q43" s="453"/>
      <c r="R43" s="453"/>
      <c r="S43" s="453"/>
      <c r="T43" s="453"/>
      <c r="U43" s="453"/>
      <c r="V43" s="453"/>
      <c r="W43" s="453"/>
      <c r="X43" s="453"/>
    </row>
    <row r="44" spans="1:24" s="71" customFormat="1" x14ac:dyDescent="0.25">
      <c r="A44" s="460"/>
      <c r="B44" s="125"/>
      <c r="C44" s="465"/>
      <c r="D44" s="465"/>
      <c r="E44" s="465"/>
      <c r="F44" s="465"/>
      <c r="G44" s="465"/>
      <c r="H44" s="465"/>
      <c r="I44" s="470"/>
      <c r="J44" s="472"/>
      <c r="K44" s="453"/>
      <c r="L44" s="453"/>
      <c r="M44" s="453"/>
      <c r="N44" s="453"/>
      <c r="O44" s="456"/>
      <c r="P44" s="456"/>
      <c r="Q44" s="453"/>
      <c r="R44" s="453"/>
      <c r="S44" s="453"/>
      <c r="T44" s="453"/>
      <c r="U44" s="453"/>
      <c r="V44" s="453"/>
      <c r="W44" s="453"/>
      <c r="X44" s="453"/>
    </row>
    <row r="45" spans="1:24" s="71" customFormat="1" x14ac:dyDescent="0.25">
      <c r="A45" s="460"/>
      <c r="B45" s="125"/>
      <c r="C45" s="465"/>
      <c r="D45" s="465"/>
      <c r="E45" s="465"/>
      <c r="F45" s="465"/>
      <c r="G45" s="465"/>
      <c r="H45" s="465"/>
      <c r="I45" s="470"/>
      <c r="J45" s="472"/>
      <c r="K45" s="453"/>
      <c r="L45" s="453"/>
      <c r="M45" s="453"/>
      <c r="N45" s="453"/>
      <c r="O45" s="456"/>
      <c r="P45" s="456"/>
      <c r="Q45" s="453"/>
      <c r="R45" s="453"/>
      <c r="S45" s="453"/>
      <c r="T45" s="453"/>
      <c r="U45" s="453"/>
      <c r="V45" s="453"/>
      <c r="W45" s="453"/>
      <c r="X45" s="453"/>
    </row>
    <row r="46" spans="1:24" s="71" customFormat="1" x14ac:dyDescent="0.25">
      <c r="A46" s="460"/>
      <c r="B46" s="125"/>
      <c r="C46" s="465"/>
      <c r="D46" s="465"/>
      <c r="E46" s="465"/>
      <c r="F46" s="465"/>
      <c r="G46" s="465"/>
      <c r="H46" s="465"/>
      <c r="I46" s="470"/>
      <c r="J46" s="472"/>
      <c r="K46" s="453"/>
      <c r="L46" s="453"/>
      <c r="M46" s="453"/>
      <c r="N46" s="453"/>
      <c r="O46" s="456"/>
      <c r="P46" s="456"/>
      <c r="Q46" s="453"/>
      <c r="R46" s="453"/>
      <c r="S46" s="453"/>
      <c r="T46" s="453"/>
      <c r="U46" s="453"/>
      <c r="V46" s="453"/>
      <c r="W46" s="453"/>
      <c r="X46" s="453"/>
    </row>
    <row r="47" spans="1:24" s="71" customFormat="1" x14ac:dyDescent="0.25">
      <c r="A47" s="460"/>
      <c r="B47" s="125"/>
      <c r="C47" s="465"/>
      <c r="D47" s="465"/>
      <c r="E47" s="465"/>
      <c r="F47" s="465"/>
      <c r="G47" s="465"/>
      <c r="H47" s="465"/>
      <c r="I47" s="470"/>
      <c r="J47" s="472"/>
      <c r="K47" s="453"/>
      <c r="L47" s="453"/>
      <c r="M47" s="453"/>
      <c r="N47" s="453"/>
      <c r="O47" s="456"/>
      <c r="P47" s="456"/>
      <c r="Q47" s="453"/>
      <c r="R47" s="453"/>
      <c r="S47" s="453"/>
      <c r="T47" s="453"/>
      <c r="U47" s="453"/>
      <c r="V47" s="453"/>
      <c r="W47" s="453"/>
      <c r="X47" s="453"/>
    </row>
    <row r="48" spans="1:24" s="71" customFormat="1" x14ac:dyDescent="0.25">
      <c r="A48" s="460"/>
      <c r="B48" s="125"/>
      <c r="C48" s="465"/>
      <c r="D48" s="465"/>
      <c r="E48" s="465"/>
      <c r="F48" s="465"/>
      <c r="G48" s="465"/>
      <c r="H48" s="465"/>
      <c r="I48" s="470"/>
      <c r="J48" s="472"/>
      <c r="K48" s="453"/>
      <c r="L48" s="453"/>
      <c r="M48" s="453"/>
      <c r="N48" s="453"/>
      <c r="O48" s="456"/>
      <c r="P48" s="456"/>
      <c r="Q48" s="453"/>
      <c r="R48" s="453"/>
      <c r="S48" s="453"/>
      <c r="T48" s="453"/>
      <c r="U48" s="453"/>
      <c r="V48" s="453"/>
      <c r="W48" s="453"/>
      <c r="X48" s="453"/>
    </row>
    <row r="49" spans="1:24" s="71" customFormat="1" x14ac:dyDescent="0.25">
      <c r="A49" s="460"/>
      <c r="B49" s="125"/>
      <c r="C49" s="465"/>
      <c r="D49" s="465"/>
      <c r="E49" s="465"/>
      <c r="F49" s="465"/>
      <c r="G49" s="465"/>
      <c r="H49" s="465"/>
      <c r="I49" s="470"/>
      <c r="J49" s="472"/>
      <c r="K49" s="453"/>
      <c r="L49" s="453"/>
      <c r="M49" s="453"/>
      <c r="N49" s="453"/>
      <c r="O49" s="456"/>
      <c r="P49" s="456"/>
      <c r="Q49" s="453"/>
      <c r="R49" s="453"/>
      <c r="S49" s="453"/>
      <c r="T49" s="453"/>
      <c r="U49" s="453"/>
      <c r="V49" s="453"/>
      <c r="W49" s="453"/>
      <c r="X49" s="453"/>
    </row>
    <row r="50" spans="1:24" s="71" customFormat="1" x14ac:dyDescent="0.25">
      <c r="A50" s="460"/>
      <c r="B50" s="125"/>
      <c r="C50" s="465"/>
      <c r="D50" s="465"/>
      <c r="E50" s="465"/>
      <c r="F50" s="465"/>
      <c r="G50" s="465"/>
      <c r="H50" s="465"/>
      <c r="I50" s="470"/>
      <c r="J50" s="472"/>
      <c r="K50" s="453"/>
      <c r="L50" s="453"/>
      <c r="M50" s="453"/>
      <c r="N50" s="453"/>
      <c r="O50" s="456"/>
      <c r="P50" s="456"/>
      <c r="Q50" s="453"/>
      <c r="R50" s="453"/>
      <c r="S50" s="453"/>
      <c r="T50" s="453"/>
      <c r="U50" s="453"/>
      <c r="V50" s="453"/>
      <c r="W50" s="453"/>
      <c r="X50" s="453"/>
    </row>
    <row r="51" spans="1:24" s="71" customFormat="1" x14ac:dyDescent="0.25">
      <c r="A51" s="460"/>
      <c r="B51" s="125"/>
      <c r="C51" s="465"/>
      <c r="D51" s="465"/>
      <c r="E51" s="465"/>
      <c r="F51" s="465"/>
      <c r="G51" s="465"/>
      <c r="H51" s="465"/>
      <c r="I51" s="470"/>
      <c r="J51" s="472"/>
      <c r="K51" s="453"/>
      <c r="L51" s="453"/>
      <c r="M51" s="453"/>
      <c r="N51" s="453"/>
      <c r="O51" s="456"/>
      <c r="P51" s="456"/>
      <c r="Q51" s="453"/>
      <c r="R51" s="453"/>
      <c r="S51" s="453"/>
      <c r="T51" s="453"/>
      <c r="U51" s="453"/>
      <c r="V51" s="453"/>
      <c r="W51" s="453"/>
      <c r="X51" s="453"/>
    </row>
    <row r="52" spans="1:24" s="71" customFormat="1" x14ac:dyDescent="0.25">
      <c r="A52" s="460"/>
      <c r="B52" s="125"/>
      <c r="C52" s="465"/>
      <c r="D52" s="465"/>
      <c r="E52" s="465"/>
      <c r="F52" s="465"/>
      <c r="G52" s="465"/>
      <c r="H52" s="465"/>
      <c r="I52" s="470"/>
      <c r="J52" s="472"/>
      <c r="K52" s="453"/>
      <c r="L52" s="453"/>
      <c r="M52" s="453"/>
      <c r="N52" s="453"/>
      <c r="O52" s="456"/>
      <c r="P52" s="456"/>
      <c r="Q52" s="453"/>
      <c r="R52" s="453"/>
      <c r="S52" s="453"/>
      <c r="T52" s="453"/>
      <c r="U52" s="453"/>
      <c r="V52" s="453"/>
      <c r="W52" s="453"/>
      <c r="X52" s="453"/>
    </row>
    <row r="53" spans="1:24" s="71" customFormat="1" x14ac:dyDescent="0.25">
      <c r="A53" s="460"/>
      <c r="B53" s="125"/>
      <c r="C53" s="465"/>
      <c r="D53" s="465"/>
      <c r="E53" s="465"/>
      <c r="F53" s="465"/>
      <c r="G53" s="465"/>
      <c r="H53" s="465"/>
      <c r="I53" s="470"/>
      <c r="J53" s="472"/>
      <c r="K53" s="453"/>
      <c r="L53" s="453"/>
      <c r="M53" s="453"/>
      <c r="N53" s="453"/>
      <c r="O53" s="456"/>
      <c r="P53" s="456"/>
      <c r="Q53" s="453"/>
      <c r="R53" s="453"/>
      <c r="S53" s="453"/>
      <c r="T53" s="453"/>
      <c r="U53" s="453"/>
      <c r="V53" s="453"/>
      <c r="W53" s="453"/>
      <c r="X53" s="453"/>
    </row>
    <row r="54" spans="1:24" s="71" customFormat="1" x14ac:dyDescent="0.25">
      <c r="A54" s="460"/>
      <c r="B54" s="125"/>
      <c r="C54" s="465"/>
      <c r="D54" s="465"/>
      <c r="E54" s="465"/>
      <c r="F54" s="465"/>
      <c r="G54" s="465"/>
      <c r="H54" s="465"/>
      <c r="I54" s="470"/>
      <c r="J54" s="472"/>
      <c r="K54" s="453"/>
      <c r="L54" s="453"/>
      <c r="M54" s="453"/>
      <c r="N54" s="453"/>
      <c r="O54" s="456"/>
      <c r="P54" s="456"/>
      <c r="Q54" s="453"/>
      <c r="R54" s="453"/>
      <c r="S54" s="453"/>
      <c r="T54" s="453"/>
      <c r="U54" s="453"/>
      <c r="V54" s="453"/>
      <c r="W54" s="453"/>
      <c r="X54" s="453"/>
    </row>
    <row r="55" spans="1:24" s="71" customFormat="1" x14ac:dyDescent="0.25">
      <c r="A55" s="460"/>
      <c r="B55" s="125"/>
      <c r="C55" s="465"/>
      <c r="D55" s="465"/>
      <c r="E55" s="465"/>
      <c r="F55" s="465"/>
      <c r="G55" s="465"/>
      <c r="H55" s="465"/>
      <c r="I55" s="470"/>
      <c r="J55" s="472"/>
      <c r="K55" s="453"/>
      <c r="L55" s="453"/>
      <c r="M55" s="453"/>
      <c r="N55" s="453"/>
      <c r="O55" s="456"/>
      <c r="P55" s="456"/>
      <c r="Q55" s="453"/>
      <c r="R55" s="453"/>
      <c r="S55" s="453"/>
      <c r="T55" s="453"/>
      <c r="U55" s="453"/>
      <c r="V55" s="453"/>
      <c r="W55" s="453"/>
      <c r="X55" s="453"/>
    </row>
    <row r="56" spans="1:24" s="12" customFormat="1" ht="18.75" x14ac:dyDescent="0.3">
      <c r="A56" s="27"/>
      <c r="B56" s="115" t="s">
        <v>49</v>
      </c>
      <c r="C56" s="443"/>
      <c r="D56" s="443"/>
      <c r="E56" s="443"/>
      <c r="F56" s="443"/>
      <c r="G56" s="443"/>
      <c r="H56" s="443"/>
      <c r="I56" s="161">
        <f>SUM(I57:I59)</f>
        <v>200000</v>
      </c>
      <c r="J56" s="92"/>
      <c r="K56" s="76"/>
      <c r="L56" s="76"/>
      <c r="M56" s="76"/>
      <c r="N56" s="76"/>
      <c r="O56" s="457"/>
      <c r="P56" s="457"/>
      <c r="Q56" s="76"/>
      <c r="R56" s="76"/>
      <c r="S56" s="76"/>
      <c r="T56" s="76"/>
      <c r="U56" s="76"/>
      <c r="V56" s="76"/>
      <c r="W56" s="76"/>
      <c r="X56" s="76"/>
    </row>
    <row r="57" spans="1:24" s="71" customFormat="1" ht="30" x14ac:dyDescent="0.25">
      <c r="A57" s="460"/>
      <c r="B57" s="471" t="s">
        <v>508</v>
      </c>
      <c r="C57" s="471"/>
      <c r="D57" s="471"/>
      <c r="E57" s="471" t="s">
        <v>41</v>
      </c>
      <c r="F57" s="471"/>
      <c r="G57" s="35"/>
      <c r="H57" s="444"/>
      <c r="I57" s="469">
        <v>200000</v>
      </c>
      <c r="J57" s="472"/>
      <c r="K57" s="453">
        <v>200000</v>
      </c>
      <c r="L57" s="453"/>
      <c r="M57" s="453"/>
      <c r="N57" s="453"/>
      <c r="O57" s="456"/>
      <c r="P57" s="456"/>
      <c r="Q57" s="453"/>
      <c r="R57" s="453"/>
      <c r="S57" s="453"/>
      <c r="T57" s="453"/>
      <c r="U57" s="453"/>
      <c r="V57" s="453"/>
      <c r="W57" s="453"/>
      <c r="X57" s="453"/>
    </row>
    <row r="58" spans="1:24" s="71" customFormat="1" x14ac:dyDescent="0.25">
      <c r="A58" s="460"/>
      <c r="B58" s="38"/>
      <c r="C58" s="38"/>
      <c r="D58" s="38"/>
      <c r="E58" s="38"/>
      <c r="F58" s="38"/>
      <c r="G58" s="38"/>
      <c r="H58" s="38"/>
      <c r="I58" s="469"/>
      <c r="J58" s="93"/>
      <c r="K58" s="453"/>
      <c r="L58" s="453"/>
      <c r="M58" s="453"/>
      <c r="N58" s="453"/>
      <c r="O58" s="456"/>
      <c r="P58" s="456"/>
      <c r="Q58" s="453"/>
      <c r="R58" s="453"/>
      <c r="S58" s="453"/>
      <c r="T58" s="453"/>
      <c r="U58" s="453"/>
      <c r="V58" s="453"/>
      <c r="W58" s="453"/>
      <c r="X58" s="453"/>
    </row>
    <row r="59" spans="1:24" s="12" customFormat="1" ht="15.75" x14ac:dyDescent="0.25">
      <c r="A59" s="27"/>
      <c r="B59" s="39"/>
      <c r="C59" s="39"/>
      <c r="D59" s="39"/>
      <c r="E59" s="39"/>
      <c r="F59" s="39"/>
      <c r="G59" s="39"/>
      <c r="H59" s="39"/>
      <c r="I59" s="85"/>
      <c r="J59" s="94"/>
      <c r="K59" s="76"/>
      <c r="L59" s="76"/>
      <c r="M59" s="76"/>
      <c r="N59" s="76"/>
      <c r="O59" s="457"/>
      <c r="P59" s="457"/>
      <c r="Q59" s="76"/>
      <c r="R59" s="76"/>
      <c r="S59" s="76"/>
      <c r="T59" s="76"/>
      <c r="U59" s="76"/>
      <c r="V59" s="76"/>
      <c r="W59" s="76"/>
      <c r="X59" s="76"/>
    </row>
    <row r="60" spans="1:24" s="71" customFormat="1" ht="18.75" x14ac:dyDescent="0.3">
      <c r="A60" s="460"/>
      <c r="B60" s="115" t="s">
        <v>50</v>
      </c>
      <c r="C60" s="443"/>
      <c r="D60" s="443"/>
      <c r="E60" s="443"/>
      <c r="F60" s="443"/>
      <c r="G60" s="443"/>
      <c r="H60" s="443"/>
      <c r="I60" s="161">
        <f>SUM(I61:I63)</f>
        <v>60000</v>
      </c>
      <c r="J60" s="92"/>
      <c r="K60" s="453"/>
      <c r="L60" s="453"/>
      <c r="M60" s="453"/>
      <c r="N60" s="453"/>
      <c r="O60" s="456"/>
      <c r="P60" s="456"/>
      <c r="Q60" s="453"/>
      <c r="R60" s="453"/>
      <c r="S60" s="453"/>
      <c r="T60" s="453"/>
      <c r="U60" s="453"/>
      <c r="V60" s="453"/>
      <c r="W60" s="453"/>
      <c r="X60" s="453"/>
    </row>
    <row r="61" spans="1:24" s="71" customFormat="1" x14ac:dyDescent="0.25">
      <c r="A61" s="460"/>
      <c r="B61" s="157" t="s">
        <v>433</v>
      </c>
      <c r="C61" s="636"/>
      <c r="D61" s="626"/>
      <c r="E61" s="465"/>
      <c r="F61" s="128"/>
      <c r="G61" s="465"/>
      <c r="H61" s="465"/>
      <c r="I61" s="470">
        <v>60000</v>
      </c>
      <c r="J61" s="472"/>
      <c r="K61" s="453"/>
      <c r="L61" s="453"/>
      <c r="M61" s="453"/>
      <c r="N61" s="453">
        <v>60000</v>
      </c>
      <c r="O61" s="456"/>
      <c r="P61" s="456"/>
      <c r="Q61" s="453"/>
      <c r="R61" s="453"/>
      <c r="S61" s="453"/>
      <c r="T61" s="453"/>
      <c r="U61" s="453"/>
      <c r="V61" s="453"/>
      <c r="W61" s="453"/>
      <c r="X61" s="453"/>
    </row>
    <row r="62" spans="1:24" s="71" customFormat="1" x14ac:dyDescent="0.25">
      <c r="A62" s="460"/>
      <c r="B62" s="38"/>
      <c r="C62" s="38"/>
      <c r="D62" s="38"/>
      <c r="E62" s="38"/>
      <c r="F62" s="38"/>
      <c r="G62" s="38"/>
      <c r="H62" s="38"/>
      <c r="I62" s="469"/>
      <c r="J62" s="93"/>
      <c r="K62" s="453"/>
      <c r="L62" s="453"/>
      <c r="M62" s="453"/>
      <c r="N62" s="453"/>
      <c r="O62" s="456"/>
      <c r="P62" s="456"/>
      <c r="Q62" s="453"/>
      <c r="R62" s="453"/>
      <c r="S62" s="453"/>
      <c r="T62" s="453"/>
      <c r="U62" s="453"/>
      <c r="V62" s="453"/>
      <c r="W62" s="453"/>
      <c r="X62" s="453"/>
    </row>
    <row r="63" spans="1:24" s="5" customFormat="1" ht="21" x14ac:dyDescent="0.35">
      <c r="A63" s="28"/>
      <c r="B63" s="40" t="s">
        <v>15</v>
      </c>
      <c r="C63" s="40"/>
      <c r="D63" s="40"/>
      <c r="E63" s="40"/>
      <c r="F63" s="40"/>
      <c r="G63" s="40"/>
      <c r="H63" s="40"/>
      <c r="I63" s="66"/>
      <c r="J63" s="95"/>
      <c r="K63" s="458"/>
      <c r="L63" s="458"/>
      <c r="M63" s="458"/>
      <c r="N63" s="458"/>
      <c r="O63" s="14"/>
      <c r="P63" s="14"/>
      <c r="Q63" s="458"/>
      <c r="R63" s="458"/>
      <c r="S63" s="458"/>
      <c r="T63" s="458"/>
      <c r="U63" s="458"/>
      <c r="V63" s="458"/>
      <c r="W63" s="458"/>
      <c r="X63" s="458"/>
    </row>
    <row r="64" spans="1:24" s="15" customFormat="1" ht="18.75" x14ac:dyDescent="0.3">
      <c r="A64" s="460"/>
      <c r="B64" s="115" t="s">
        <v>65</v>
      </c>
      <c r="C64" s="443"/>
      <c r="D64" s="443"/>
      <c r="E64" s="443"/>
      <c r="F64" s="443"/>
      <c r="G64" s="443"/>
      <c r="H64" s="443"/>
      <c r="I64" s="162">
        <f>SUM(I65:I72)</f>
        <v>350000</v>
      </c>
      <c r="J64" s="92"/>
      <c r="K64" s="453"/>
      <c r="L64" s="453"/>
      <c r="M64" s="453"/>
      <c r="N64" s="453"/>
      <c r="O64" s="456"/>
      <c r="P64" s="456"/>
      <c r="Q64" s="453"/>
      <c r="R64" s="453"/>
      <c r="S64" s="453"/>
      <c r="T64" s="453"/>
      <c r="U64" s="453"/>
      <c r="V64" s="453"/>
      <c r="W64" s="453"/>
      <c r="X64" s="453"/>
    </row>
    <row r="65" spans="1:24" s="71" customFormat="1" x14ac:dyDescent="0.25">
      <c r="A65" s="460"/>
      <c r="B65" s="465" t="s">
        <v>450</v>
      </c>
      <c r="C65" s="619"/>
      <c r="D65" s="620"/>
      <c r="E65" s="38"/>
      <c r="F65" s="465"/>
      <c r="G65" s="465"/>
      <c r="H65" s="465"/>
      <c r="I65" s="65">
        <v>100000</v>
      </c>
      <c r="J65" s="472"/>
      <c r="K65" s="453">
        <v>100000</v>
      </c>
      <c r="L65" s="453"/>
      <c r="M65" s="453"/>
      <c r="N65" s="453"/>
      <c r="O65" s="456"/>
      <c r="P65" s="456"/>
      <c r="Q65" s="453"/>
      <c r="R65" s="453"/>
      <c r="S65" s="453"/>
      <c r="T65" s="453"/>
      <c r="U65" s="453"/>
      <c r="V65" s="453"/>
      <c r="W65" s="453"/>
      <c r="X65" s="453"/>
    </row>
    <row r="66" spans="1:24" s="71" customFormat="1" x14ac:dyDescent="0.25">
      <c r="A66" s="460"/>
      <c r="B66" s="154" t="s">
        <v>388</v>
      </c>
      <c r="C66" s="619" t="s">
        <v>389</v>
      </c>
      <c r="D66" s="620"/>
      <c r="E66" s="38"/>
      <c r="F66" s="465"/>
      <c r="G66" s="465"/>
      <c r="H66" s="465"/>
      <c r="I66" s="65">
        <v>250000</v>
      </c>
      <c r="J66" s="472"/>
      <c r="K66" s="453">
        <v>250000</v>
      </c>
      <c r="L66" s="453"/>
      <c r="M66" s="453"/>
      <c r="N66" s="453"/>
      <c r="O66" s="456"/>
      <c r="P66" s="456"/>
      <c r="Q66" s="453"/>
      <c r="R66" s="453"/>
      <c r="S66" s="453"/>
      <c r="T66" s="453"/>
      <c r="U66" s="453"/>
      <c r="V66" s="453"/>
      <c r="W66" s="453"/>
      <c r="X66" s="453"/>
    </row>
    <row r="67" spans="1:24" s="71" customFormat="1" x14ac:dyDescent="0.25">
      <c r="A67" s="460"/>
      <c r="B67" s="465"/>
      <c r="C67" s="619"/>
      <c r="D67" s="620"/>
      <c r="E67" s="38"/>
      <c r="F67" s="465"/>
      <c r="G67" s="465"/>
      <c r="H67" s="465"/>
      <c r="I67" s="65"/>
      <c r="J67" s="472"/>
      <c r="K67" s="453"/>
      <c r="L67" s="453"/>
      <c r="M67" s="453"/>
      <c r="N67" s="453"/>
      <c r="O67" s="456"/>
      <c r="P67" s="456"/>
      <c r="Q67" s="453"/>
      <c r="R67" s="453"/>
      <c r="S67" s="453"/>
      <c r="T67" s="453"/>
      <c r="U67" s="453"/>
      <c r="V67" s="453"/>
      <c r="W67" s="453"/>
      <c r="X67" s="453"/>
    </row>
    <row r="68" spans="1:24" s="71" customFormat="1" x14ac:dyDescent="0.25">
      <c r="A68" s="460"/>
      <c r="B68" s="465"/>
      <c r="C68" s="619"/>
      <c r="D68" s="620"/>
      <c r="E68" s="38"/>
      <c r="F68" s="465"/>
      <c r="G68" s="465"/>
      <c r="H68" s="465"/>
      <c r="I68" s="65"/>
      <c r="J68" s="472"/>
      <c r="K68" s="453"/>
      <c r="L68" s="453"/>
      <c r="M68" s="453"/>
      <c r="N68" s="453"/>
      <c r="O68" s="456"/>
      <c r="P68" s="456"/>
      <c r="Q68" s="453"/>
      <c r="R68" s="453"/>
      <c r="S68" s="453"/>
      <c r="T68" s="453"/>
      <c r="U68" s="453"/>
      <c r="V68" s="453"/>
      <c r="W68" s="453"/>
      <c r="X68" s="453"/>
    </row>
    <row r="69" spans="1:24" s="71" customFormat="1" x14ac:dyDescent="0.25">
      <c r="A69" s="460"/>
      <c r="B69" s="465"/>
      <c r="C69" s="619"/>
      <c r="D69" s="620"/>
      <c r="E69" s="38"/>
      <c r="F69" s="465"/>
      <c r="G69" s="465"/>
      <c r="H69" s="465"/>
      <c r="I69" s="65"/>
      <c r="J69" s="472"/>
      <c r="K69" s="453"/>
      <c r="L69" s="453"/>
      <c r="M69" s="453"/>
      <c r="N69" s="453"/>
      <c r="O69" s="456"/>
      <c r="P69" s="456"/>
      <c r="Q69" s="453"/>
      <c r="R69" s="453"/>
      <c r="S69" s="453"/>
      <c r="T69" s="453"/>
      <c r="U69" s="453"/>
      <c r="V69" s="453"/>
      <c r="W69" s="453"/>
      <c r="X69" s="453"/>
    </row>
    <row r="70" spans="1:24" s="71" customFormat="1" x14ac:dyDescent="0.25">
      <c r="A70" s="460"/>
      <c r="B70" s="465"/>
      <c r="C70" s="619"/>
      <c r="D70" s="620"/>
      <c r="E70" s="38"/>
      <c r="F70" s="465"/>
      <c r="G70" s="465"/>
      <c r="H70" s="465"/>
      <c r="I70" s="65"/>
      <c r="J70" s="472"/>
      <c r="K70" s="453"/>
      <c r="L70" s="453"/>
      <c r="M70" s="453"/>
      <c r="N70" s="453"/>
      <c r="O70" s="456"/>
      <c r="P70" s="456"/>
      <c r="Q70" s="453"/>
      <c r="R70" s="453"/>
      <c r="S70" s="453"/>
      <c r="T70" s="453"/>
      <c r="U70" s="453"/>
      <c r="V70" s="453"/>
      <c r="W70" s="453"/>
      <c r="X70" s="453"/>
    </row>
    <row r="71" spans="1:24" s="71" customFormat="1" x14ac:dyDescent="0.25">
      <c r="A71" s="460"/>
      <c r="B71" s="465"/>
      <c r="C71" s="619"/>
      <c r="D71" s="620"/>
      <c r="E71" s="38"/>
      <c r="F71" s="465"/>
      <c r="G71" s="465"/>
      <c r="H71" s="465"/>
      <c r="I71" s="65"/>
      <c r="J71" s="472"/>
      <c r="K71" s="453"/>
      <c r="L71" s="453"/>
      <c r="M71" s="453"/>
      <c r="N71" s="453"/>
      <c r="O71" s="456"/>
      <c r="P71" s="456"/>
      <c r="Q71" s="453"/>
      <c r="R71" s="453"/>
      <c r="S71" s="453"/>
      <c r="T71" s="453"/>
      <c r="U71" s="453"/>
      <c r="V71" s="453"/>
      <c r="W71" s="453"/>
      <c r="X71" s="453"/>
    </row>
    <row r="72" spans="1:24" s="71" customFormat="1" x14ac:dyDescent="0.25">
      <c r="A72" s="460"/>
      <c r="B72" s="465"/>
      <c r="C72" s="619"/>
      <c r="D72" s="620"/>
      <c r="E72" s="38"/>
      <c r="F72" s="465"/>
      <c r="G72" s="465"/>
      <c r="H72" s="465"/>
      <c r="I72" s="65"/>
      <c r="J72" s="472"/>
      <c r="K72" s="453"/>
      <c r="L72" s="453"/>
      <c r="M72" s="453"/>
      <c r="N72" s="453"/>
      <c r="O72" s="456"/>
      <c r="P72" s="456"/>
      <c r="Q72" s="453"/>
      <c r="R72" s="453"/>
      <c r="S72" s="453"/>
      <c r="T72" s="453"/>
      <c r="U72" s="453"/>
      <c r="V72" s="453"/>
      <c r="W72" s="453"/>
      <c r="X72" s="453"/>
    </row>
    <row r="73" spans="1:24" s="71" customFormat="1" x14ac:dyDescent="0.25">
      <c r="A73" s="460"/>
      <c r="B73" s="38"/>
      <c r="C73" s="38"/>
      <c r="D73" s="38"/>
      <c r="E73" s="38"/>
      <c r="F73" s="38"/>
      <c r="G73" s="38"/>
      <c r="H73" s="38"/>
      <c r="I73" s="65"/>
      <c r="J73" s="93"/>
      <c r="K73" s="453"/>
      <c r="L73" s="453"/>
      <c r="M73" s="453"/>
      <c r="N73" s="453"/>
      <c r="O73" s="456"/>
      <c r="P73" s="456"/>
      <c r="Q73" s="453"/>
      <c r="R73" s="453"/>
      <c r="S73" s="453"/>
      <c r="T73" s="453"/>
      <c r="U73" s="453"/>
      <c r="V73" s="453"/>
      <c r="W73" s="453"/>
      <c r="X73" s="453"/>
    </row>
    <row r="74" spans="1:24" s="71" customFormat="1" x14ac:dyDescent="0.25">
      <c r="A74" s="460"/>
      <c r="B74" s="38"/>
      <c r="C74" s="38"/>
      <c r="D74" s="38"/>
      <c r="E74" s="38"/>
      <c r="F74" s="38"/>
      <c r="G74" s="38"/>
      <c r="H74" s="38"/>
      <c r="I74" s="65"/>
      <c r="J74" s="93"/>
      <c r="K74" s="453"/>
      <c r="L74" s="453"/>
      <c r="M74" s="453"/>
      <c r="N74" s="453"/>
      <c r="O74" s="456"/>
      <c r="P74" s="456"/>
      <c r="Q74" s="453"/>
      <c r="R74" s="453"/>
      <c r="S74" s="453"/>
      <c r="T74" s="453"/>
      <c r="U74" s="453"/>
      <c r="V74" s="453"/>
      <c r="W74" s="453"/>
      <c r="X74" s="453"/>
    </row>
    <row r="75" spans="1:24" s="5" customFormat="1" ht="21" x14ac:dyDescent="0.35">
      <c r="A75" s="28"/>
      <c r="B75" s="40" t="s">
        <v>10</v>
      </c>
      <c r="C75" s="40"/>
      <c r="D75" s="40"/>
      <c r="E75" s="40"/>
      <c r="F75" s="40"/>
      <c r="G75" s="40"/>
      <c r="H75" s="40"/>
      <c r="I75" s="66"/>
      <c r="J75" s="95"/>
      <c r="K75" s="458"/>
      <c r="L75" s="458"/>
      <c r="M75" s="458"/>
      <c r="N75" s="458"/>
      <c r="O75" s="14"/>
      <c r="P75" s="14"/>
      <c r="Q75" s="458"/>
      <c r="R75" s="458"/>
      <c r="S75" s="458"/>
      <c r="T75" s="458"/>
      <c r="U75" s="458"/>
      <c r="V75" s="458"/>
      <c r="W75" s="458"/>
      <c r="X75" s="458"/>
    </row>
    <row r="76" spans="1:24" ht="18.75" x14ac:dyDescent="0.3">
      <c r="A76" s="460"/>
      <c r="B76" s="115" t="s">
        <v>13</v>
      </c>
      <c r="C76" s="443"/>
      <c r="D76" s="443"/>
      <c r="E76" s="443"/>
      <c r="F76" s="443"/>
      <c r="G76" s="443"/>
      <c r="H76" s="443"/>
      <c r="I76" s="162">
        <f>SUM(I77:I79)</f>
        <v>300000</v>
      </c>
      <c r="J76" s="92"/>
      <c r="K76" s="453"/>
      <c r="L76" s="453"/>
      <c r="M76" s="453"/>
      <c r="N76" s="453"/>
      <c r="O76" s="454"/>
      <c r="P76" s="454"/>
      <c r="Q76" s="453"/>
      <c r="R76" s="453"/>
      <c r="S76" s="453"/>
      <c r="T76" s="453"/>
      <c r="U76" s="453"/>
      <c r="V76" s="453"/>
      <c r="W76" s="453"/>
      <c r="X76" s="453"/>
    </row>
    <row r="77" spans="1:24" x14ac:dyDescent="0.25">
      <c r="A77" s="460"/>
      <c r="B77" s="465" t="s">
        <v>432</v>
      </c>
      <c r="C77" s="622"/>
      <c r="D77" s="623"/>
      <c r="E77" s="465"/>
      <c r="F77" s="465"/>
      <c r="G77" s="465"/>
      <c r="H77" s="465"/>
      <c r="I77" s="467">
        <v>300000</v>
      </c>
      <c r="J77" s="472"/>
      <c r="K77" s="453"/>
      <c r="L77" s="453"/>
      <c r="M77" s="453"/>
      <c r="N77" s="453"/>
      <c r="O77" s="454"/>
      <c r="P77" s="454"/>
      <c r="Q77" s="453"/>
      <c r="R77" s="453"/>
      <c r="S77" s="453">
        <v>300000</v>
      </c>
      <c r="T77" s="453"/>
      <c r="U77" s="453"/>
      <c r="V77" s="453"/>
      <c r="W77" s="453"/>
      <c r="X77" s="453"/>
    </row>
    <row r="78" spans="1:24" x14ac:dyDescent="0.25">
      <c r="A78" s="460"/>
      <c r="B78" s="465"/>
      <c r="C78" s="619"/>
      <c r="D78" s="621"/>
      <c r="E78" s="465"/>
      <c r="F78" s="465"/>
      <c r="G78" s="465"/>
      <c r="H78" s="465"/>
      <c r="I78" s="467"/>
      <c r="J78" s="472"/>
      <c r="K78" s="453"/>
      <c r="L78" s="453"/>
      <c r="M78" s="453"/>
      <c r="N78" s="453"/>
      <c r="O78" s="454"/>
      <c r="P78" s="454"/>
      <c r="Q78" s="453"/>
      <c r="R78" s="453"/>
      <c r="S78" s="453"/>
      <c r="T78" s="453"/>
      <c r="U78" s="453"/>
      <c r="V78" s="453"/>
      <c r="W78" s="453"/>
      <c r="X78" s="453"/>
    </row>
    <row r="79" spans="1:24" x14ac:dyDescent="0.25">
      <c r="A79" s="460"/>
      <c r="B79" s="35"/>
      <c r="C79" s="35"/>
      <c r="D79" s="35"/>
      <c r="E79" s="35"/>
      <c r="F79" s="35"/>
      <c r="G79" s="35"/>
      <c r="H79" s="35"/>
      <c r="I79" s="467"/>
      <c r="J79" s="473"/>
      <c r="K79" s="453"/>
      <c r="L79" s="453"/>
      <c r="M79" s="453"/>
      <c r="N79" s="453"/>
      <c r="O79" s="454"/>
      <c r="P79" s="454"/>
      <c r="Q79" s="453"/>
      <c r="R79" s="453"/>
      <c r="S79" s="453"/>
      <c r="T79" s="453"/>
      <c r="U79" s="453"/>
      <c r="V79" s="453"/>
      <c r="W79" s="453"/>
      <c r="X79" s="453"/>
    </row>
    <row r="80" spans="1:24" s="5" customFormat="1" ht="21" x14ac:dyDescent="0.35">
      <c r="A80" s="28"/>
      <c r="B80" s="40" t="s">
        <v>11</v>
      </c>
      <c r="C80" s="40"/>
      <c r="D80" s="40"/>
      <c r="E80" s="40"/>
      <c r="F80" s="40"/>
      <c r="G80" s="40"/>
      <c r="H80" s="40"/>
      <c r="I80" s="66"/>
      <c r="J80" s="95"/>
      <c r="K80" s="458"/>
      <c r="L80" s="458"/>
      <c r="M80" s="458"/>
      <c r="N80" s="458"/>
      <c r="O80" s="14"/>
      <c r="P80" s="14"/>
      <c r="Q80" s="458"/>
      <c r="R80" s="458"/>
      <c r="S80" s="458"/>
      <c r="T80" s="458"/>
      <c r="U80" s="458"/>
      <c r="V80" s="458"/>
      <c r="W80" s="458"/>
      <c r="X80" s="458"/>
    </row>
    <row r="81" spans="1:24" s="459" customFormat="1" ht="18.75" x14ac:dyDescent="0.3">
      <c r="A81" s="462"/>
      <c r="B81" s="111" t="s">
        <v>17</v>
      </c>
      <c r="C81" s="41"/>
      <c r="D81" s="41"/>
      <c r="E81" s="41"/>
      <c r="F81" s="41"/>
      <c r="G81" s="41"/>
      <c r="H81" s="41"/>
      <c r="I81" s="162">
        <f>SUM(I82:I84)</f>
        <v>100000</v>
      </c>
      <c r="J81" s="472"/>
      <c r="K81" s="464"/>
      <c r="L81" s="464"/>
      <c r="M81" s="464"/>
      <c r="N81" s="464"/>
      <c r="O81" s="463"/>
      <c r="P81" s="463"/>
      <c r="Q81" s="464"/>
      <c r="R81" s="464"/>
      <c r="S81" s="464"/>
      <c r="T81" s="464"/>
      <c r="U81" s="464"/>
      <c r="V81" s="464"/>
      <c r="W81" s="464"/>
      <c r="X81" s="464"/>
    </row>
    <row r="82" spans="1:24" s="459" customFormat="1" x14ac:dyDescent="0.25">
      <c r="A82" s="462"/>
      <c r="B82" s="476" t="s">
        <v>451</v>
      </c>
      <c r="C82" s="616"/>
      <c r="D82" s="617"/>
      <c r="E82" s="118"/>
      <c r="F82" s="476"/>
      <c r="G82" s="476"/>
      <c r="H82" s="476"/>
      <c r="I82" s="468">
        <v>100000</v>
      </c>
      <c r="J82" s="472">
        <f>I82-SUM(K82:T82)</f>
        <v>0</v>
      </c>
      <c r="K82" s="464"/>
      <c r="L82" s="464"/>
      <c r="M82" s="464"/>
      <c r="N82" s="464"/>
      <c r="O82" s="463"/>
      <c r="P82" s="463"/>
      <c r="Q82" s="464"/>
      <c r="R82" s="464"/>
      <c r="S82" s="464"/>
      <c r="T82" s="464">
        <v>100000</v>
      </c>
      <c r="U82" s="464"/>
      <c r="V82" s="464"/>
      <c r="W82" s="464"/>
      <c r="X82" s="464"/>
    </row>
    <row r="83" spans="1:24" s="459" customFormat="1" x14ac:dyDescent="0.25">
      <c r="A83" s="462"/>
      <c r="B83" s="476"/>
      <c r="C83" s="441"/>
      <c r="D83" s="440"/>
      <c r="E83" s="118"/>
      <c r="F83" s="476"/>
      <c r="G83" s="476"/>
      <c r="H83" s="476"/>
      <c r="I83" s="468"/>
      <c r="J83" s="472"/>
      <c r="K83" s="464"/>
      <c r="L83" s="464"/>
      <c r="M83" s="464"/>
      <c r="N83" s="464"/>
      <c r="O83" s="463"/>
      <c r="P83" s="463"/>
      <c r="Q83" s="464"/>
      <c r="R83" s="464"/>
      <c r="S83" s="464"/>
      <c r="T83" s="464"/>
      <c r="U83" s="464"/>
      <c r="V83" s="464"/>
      <c r="W83" s="464"/>
      <c r="X83" s="464"/>
    </row>
    <row r="84" spans="1:24" s="459" customFormat="1" x14ac:dyDescent="0.25">
      <c r="A84" s="462"/>
      <c r="B84" s="476"/>
      <c r="C84" s="441"/>
      <c r="D84" s="440"/>
      <c r="E84" s="118"/>
      <c r="F84" s="476"/>
      <c r="G84" s="476"/>
      <c r="H84" s="476"/>
      <c r="I84" s="468"/>
      <c r="J84" s="472"/>
      <c r="K84" s="464"/>
      <c r="L84" s="464"/>
      <c r="M84" s="464"/>
      <c r="N84" s="464"/>
      <c r="O84" s="463"/>
      <c r="P84" s="463"/>
      <c r="Q84" s="464"/>
      <c r="R84" s="464"/>
      <c r="S84" s="464"/>
      <c r="T84" s="464"/>
      <c r="U84" s="464"/>
      <c r="V84" s="464"/>
      <c r="W84" s="464"/>
      <c r="X84" s="464"/>
    </row>
    <row r="85" spans="1:24" s="459" customFormat="1" ht="18.75" x14ac:dyDescent="0.3">
      <c r="A85" s="462"/>
      <c r="B85" s="112" t="s">
        <v>330</v>
      </c>
      <c r="C85" s="113"/>
      <c r="D85" s="113"/>
      <c r="E85" s="113"/>
      <c r="F85" s="113"/>
      <c r="G85" s="113"/>
      <c r="H85" s="113"/>
      <c r="I85" s="162">
        <f>SUM(I86:I99)</f>
        <v>0</v>
      </c>
      <c r="J85" s="472"/>
      <c r="K85" s="464"/>
      <c r="L85" s="464"/>
      <c r="M85" s="464"/>
      <c r="N85" s="464"/>
      <c r="O85" s="463"/>
      <c r="P85" s="463"/>
      <c r="Q85" s="464"/>
      <c r="R85" s="464"/>
      <c r="S85" s="464"/>
      <c r="T85" s="464"/>
      <c r="U85" s="464"/>
      <c r="V85" s="464"/>
      <c r="W85" s="464"/>
      <c r="X85" s="464"/>
    </row>
    <row r="86" spans="1:24" s="459" customFormat="1" x14ac:dyDescent="0.25">
      <c r="A86" s="462"/>
      <c r="B86" s="476"/>
      <c r="C86" s="618"/>
      <c r="D86" s="617"/>
      <c r="E86" s="118"/>
      <c r="F86" s="476"/>
      <c r="G86" s="476"/>
      <c r="H86" s="42"/>
      <c r="I86" s="114"/>
      <c r="J86" s="472"/>
      <c r="K86" s="464"/>
      <c r="L86" s="464"/>
      <c r="M86" s="464"/>
      <c r="N86" s="464"/>
      <c r="O86" s="463"/>
      <c r="P86" s="463"/>
      <c r="Q86" s="464"/>
      <c r="R86" s="464"/>
      <c r="S86" s="464"/>
      <c r="T86" s="464"/>
      <c r="U86" s="464"/>
      <c r="V86" s="464"/>
      <c r="W86" s="464"/>
      <c r="X86" s="464"/>
    </row>
    <row r="87" spans="1:24" s="459" customFormat="1" x14ac:dyDescent="0.25">
      <c r="A87" s="462"/>
      <c r="B87" s="476"/>
      <c r="C87" s="618"/>
      <c r="D87" s="617"/>
      <c r="E87" s="118"/>
      <c r="F87" s="476"/>
      <c r="G87" s="476"/>
      <c r="H87" s="42"/>
      <c r="I87" s="114"/>
      <c r="J87" s="472"/>
      <c r="K87" s="464"/>
      <c r="L87" s="464"/>
      <c r="M87" s="464"/>
      <c r="N87" s="464"/>
      <c r="O87" s="463"/>
      <c r="P87" s="463"/>
      <c r="Q87" s="464"/>
      <c r="R87" s="464"/>
      <c r="S87" s="464"/>
      <c r="T87" s="464"/>
      <c r="U87" s="464"/>
      <c r="V87" s="464"/>
      <c r="W87" s="464"/>
      <c r="X87" s="464"/>
    </row>
    <row r="88" spans="1:24" s="459" customFormat="1" x14ac:dyDescent="0.25">
      <c r="A88" s="462"/>
      <c r="B88" s="476"/>
      <c r="C88" s="618"/>
      <c r="D88" s="617"/>
      <c r="E88" s="118"/>
      <c r="F88" s="476"/>
      <c r="G88" s="476"/>
      <c r="H88" s="42"/>
      <c r="I88" s="114"/>
      <c r="J88" s="472"/>
      <c r="K88" s="464"/>
      <c r="L88" s="464"/>
      <c r="M88" s="464"/>
      <c r="N88" s="464"/>
      <c r="O88" s="463"/>
      <c r="P88" s="463"/>
      <c r="Q88" s="464"/>
      <c r="R88" s="464"/>
      <c r="S88" s="464"/>
      <c r="T88" s="464"/>
      <c r="U88" s="464"/>
      <c r="V88" s="464"/>
      <c r="W88" s="464"/>
      <c r="X88" s="464"/>
    </row>
    <row r="89" spans="1:24" s="459" customFormat="1" x14ac:dyDescent="0.25">
      <c r="A89" s="462"/>
      <c r="B89" s="476"/>
      <c r="C89" s="618"/>
      <c r="D89" s="617"/>
      <c r="E89" s="118"/>
      <c r="F89" s="476"/>
      <c r="G89" s="476"/>
      <c r="H89" s="42"/>
      <c r="I89" s="114"/>
      <c r="J89" s="472"/>
      <c r="K89" s="464"/>
      <c r="L89" s="464"/>
      <c r="M89" s="464"/>
      <c r="N89" s="464"/>
      <c r="O89" s="463"/>
      <c r="P89" s="463"/>
      <c r="Q89" s="464"/>
      <c r="R89" s="464"/>
      <c r="S89" s="464"/>
      <c r="T89" s="464"/>
      <c r="U89" s="464"/>
      <c r="V89" s="464"/>
      <c r="W89" s="464"/>
      <c r="X89" s="464"/>
    </row>
    <row r="90" spans="1:24" s="459" customFormat="1" x14ac:dyDescent="0.25">
      <c r="A90" s="462"/>
      <c r="B90" s="476"/>
      <c r="C90" s="618"/>
      <c r="D90" s="617"/>
      <c r="E90" s="118"/>
      <c r="F90" s="476"/>
      <c r="G90" s="476"/>
      <c r="H90" s="42"/>
      <c r="I90" s="114"/>
      <c r="J90" s="472"/>
      <c r="K90" s="464"/>
      <c r="L90" s="464"/>
      <c r="M90" s="464"/>
      <c r="N90" s="464"/>
      <c r="O90" s="463"/>
      <c r="P90" s="463"/>
      <c r="Q90" s="464"/>
      <c r="R90" s="464"/>
      <c r="S90" s="464"/>
      <c r="T90" s="464"/>
      <c r="U90" s="464"/>
      <c r="V90" s="464"/>
      <c r="W90" s="464"/>
      <c r="X90" s="464"/>
    </row>
    <row r="91" spans="1:24" s="459" customFormat="1" x14ac:dyDescent="0.25">
      <c r="A91" s="462"/>
      <c r="B91" s="120"/>
      <c r="C91" s="618"/>
      <c r="D91" s="617"/>
      <c r="E91" s="118"/>
      <c r="F91" s="476"/>
      <c r="G91" s="476"/>
      <c r="H91" s="42"/>
      <c r="I91" s="114"/>
      <c r="J91" s="472"/>
      <c r="K91" s="464"/>
      <c r="L91" s="464"/>
      <c r="M91" s="464"/>
      <c r="N91" s="464"/>
      <c r="O91" s="463"/>
      <c r="P91" s="463"/>
      <c r="Q91" s="464"/>
      <c r="R91" s="464"/>
      <c r="S91" s="464"/>
      <c r="T91" s="464"/>
      <c r="U91" s="464"/>
      <c r="V91" s="464"/>
      <c r="W91" s="464"/>
      <c r="X91" s="464"/>
    </row>
    <row r="92" spans="1:24" s="459" customFormat="1" x14ac:dyDescent="0.25">
      <c r="A92" s="462"/>
      <c r="B92" s="476"/>
      <c r="C92" s="618"/>
      <c r="D92" s="617"/>
      <c r="E92" s="118"/>
      <c r="F92" s="476"/>
      <c r="G92" s="476"/>
      <c r="H92" s="42"/>
      <c r="I92" s="114"/>
      <c r="J92" s="472"/>
      <c r="K92" s="464"/>
      <c r="L92" s="464"/>
      <c r="M92" s="464"/>
      <c r="N92" s="464"/>
      <c r="O92" s="463"/>
      <c r="P92" s="463"/>
      <c r="Q92" s="464"/>
      <c r="R92" s="464"/>
      <c r="S92" s="464"/>
      <c r="T92" s="464"/>
      <c r="U92" s="464"/>
      <c r="V92" s="464"/>
      <c r="W92" s="464"/>
      <c r="X92" s="464"/>
    </row>
    <row r="93" spans="1:24" s="459" customFormat="1" x14ac:dyDescent="0.25">
      <c r="A93" s="462"/>
      <c r="B93" s="476"/>
      <c r="C93" s="618"/>
      <c r="D93" s="617"/>
      <c r="E93" s="118"/>
      <c r="F93" s="476"/>
      <c r="G93" s="476"/>
      <c r="H93" s="42"/>
      <c r="I93" s="114"/>
      <c r="J93" s="472"/>
      <c r="K93" s="464"/>
      <c r="L93" s="464"/>
      <c r="M93" s="464"/>
      <c r="N93" s="464"/>
      <c r="O93" s="463"/>
      <c r="P93" s="463"/>
      <c r="Q93" s="464"/>
      <c r="R93" s="464"/>
      <c r="S93" s="464"/>
      <c r="T93" s="464"/>
      <c r="U93" s="464"/>
      <c r="V93" s="464"/>
      <c r="W93" s="464"/>
      <c r="X93" s="464"/>
    </row>
    <row r="94" spans="1:24" s="459" customFormat="1" x14ac:dyDescent="0.25">
      <c r="A94" s="462"/>
      <c r="B94" s="476"/>
      <c r="C94" s="618"/>
      <c r="D94" s="617"/>
      <c r="E94" s="118"/>
      <c r="F94" s="476"/>
      <c r="G94" s="476"/>
      <c r="H94" s="42"/>
      <c r="I94" s="114"/>
      <c r="J94" s="472"/>
      <c r="K94" s="464"/>
      <c r="L94" s="464"/>
      <c r="M94" s="464"/>
      <c r="N94" s="464"/>
      <c r="O94" s="463"/>
      <c r="P94" s="463"/>
      <c r="Q94" s="464"/>
      <c r="R94" s="464"/>
      <c r="S94" s="464"/>
      <c r="T94" s="464"/>
      <c r="U94" s="464"/>
      <c r="V94" s="464"/>
      <c r="W94" s="464"/>
      <c r="X94" s="464"/>
    </row>
    <row r="95" spans="1:24" s="459" customFormat="1" x14ac:dyDescent="0.25">
      <c r="A95" s="462"/>
      <c r="B95" s="476"/>
      <c r="C95" s="616"/>
      <c r="D95" s="617"/>
      <c r="E95" s="118"/>
      <c r="F95" s="476"/>
      <c r="G95" s="476"/>
      <c r="H95" s="42"/>
      <c r="I95" s="114"/>
      <c r="J95" s="472"/>
      <c r="K95" s="464"/>
      <c r="L95" s="464"/>
      <c r="M95" s="464"/>
      <c r="N95" s="464"/>
      <c r="O95" s="463"/>
      <c r="P95" s="463"/>
      <c r="Q95" s="464"/>
      <c r="R95" s="464"/>
      <c r="S95" s="464"/>
      <c r="T95" s="464"/>
      <c r="U95" s="464"/>
      <c r="V95" s="464"/>
      <c r="W95" s="464"/>
      <c r="X95" s="464"/>
    </row>
    <row r="96" spans="1:24" s="459" customFormat="1" x14ac:dyDescent="0.25">
      <c r="A96" s="462"/>
      <c r="B96" s="476"/>
      <c r="C96" s="616"/>
      <c r="D96" s="617"/>
      <c r="E96" s="118"/>
      <c r="F96" s="476"/>
      <c r="G96" s="476"/>
      <c r="H96" s="42"/>
      <c r="I96" s="114"/>
      <c r="J96" s="472"/>
      <c r="K96" s="464"/>
      <c r="L96" s="464"/>
      <c r="M96" s="464"/>
      <c r="N96" s="464"/>
      <c r="O96" s="463"/>
      <c r="P96" s="463"/>
      <c r="Q96" s="464"/>
      <c r="R96" s="464"/>
      <c r="S96" s="464"/>
      <c r="T96" s="464"/>
      <c r="U96" s="464"/>
      <c r="V96" s="464"/>
      <c r="W96" s="464"/>
      <c r="X96" s="464"/>
    </row>
    <row r="97" spans="1:24" s="459" customFormat="1" x14ac:dyDescent="0.25">
      <c r="A97" s="462"/>
      <c r="B97" s="476"/>
      <c r="C97" s="616"/>
      <c r="D97" s="617"/>
      <c r="E97" s="118"/>
      <c r="F97" s="476"/>
      <c r="G97" s="476"/>
      <c r="H97" s="42"/>
      <c r="I97" s="114"/>
      <c r="J97" s="472"/>
      <c r="K97" s="464"/>
      <c r="L97" s="464"/>
      <c r="M97" s="464"/>
      <c r="N97" s="464"/>
      <c r="O97" s="463"/>
      <c r="P97" s="463"/>
      <c r="Q97" s="464"/>
      <c r="R97" s="464"/>
      <c r="S97" s="464"/>
      <c r="T97" s="464"/>
      <c r="U97" s="464"/>
      <c r="V97" s="464"/>
      <c r="W97" s="464"/>
      <c r="X97" s="464"/>
    </row>
    <row r="98" spans="1:24" s="459" customFormat="1" x14ac:dyDescent="0.25">
      <c r="A98" s="462"/>
      <c r="B98" s="476"/>
      <c r="C98" s="118"/>
      <c r="D98" s="118"/>
      <c r="E98" s="118"/>
      <c r="F98" s="118"/>
      <c r="G98" s="118"/>
      <c r="H98" s="41"/>
      <c r="I98" s="468"/>
      <c r="J98" s="472"/>
      <c r="K98" s="464"/>
      <c r="L98" s="464"/>
      <c r="M98" s="464"/>
      <c r="N98" s="464"/>
      <c r="O98" s="463"/>
      <c r="P98" s="463"/>
      <c r="Q98" s="464"/>
      <c r="R98" s="464"/>
      <c r="S98" s="464"/>
      <c r="T98" s="464"/>
      <c r="U98" s="464"/>
      <c r="V98" s="464"/>
      <c r="W98" s="464"/>
      <c r="X98" s="464"/>
    </row>
    <row r="99" spans="1:24" s="459" customFormat="1" x14ac:dyDescent="0.25">
      <c r="A99" s="462"/>
      <c r="B99" s="118"/>
      <c r="C99" s="118"/>
      <c r="D99" s="118"/>
      <c r="E99" s="118"/>
      <c r="F99" s="118"/>
      <c r="G99" s="118"/>
      <c r="H99" s="41"/>
      <c r="I99" s="468"/>
      <c r="J99" s="472"/>
      <c r="K99" s="464"/>
      <c r="L99" s="464"/>
      <c r="M99" s="464"/>
      <c r="N99" s="464"/>
      <c r="O99" s="463"/>
      <c r="P99" s="463"/>
      <c r="Q99" s="464"/>
      <c r="R99" s="464"/>
      <c r="S99" s="464"/>
      <c r="T99" s="464"/>
      <c r="U99" s="464"/>
      <c r="V99" s="464"/>
      <c r="W99" s="464"/>
      <c r="X99" s="464"/>
    </row>
    <row r="100" spans="1:24" s="17" customFormat="1" x14ac:dyDescent="0.25">
      <c r="A100" s="462"/>
      <c r="B100" s="119" t="s">
        <v>12</v>
      </c>
      <c r="C100" s="118"/>
      <c r="D100" s="118"/>
      <c r="E100" s="118"/>
      <c r="F100" s="118"/>
      <c r="G100" s="118"/>
      <c r="H100" s="41"/>
      <c r="I100" s="468">
        <v>50000</v>
      </c>
      <c r="J100" s="472">
        <f>I100-SUM(K100:T100)</f>
        <v>0</v>
      </c>
      <c r="K100" s="464"/>
      <c r="L100" s="464"/>
      <c r="M100" s="464"/>
      <c r="N100" s="464"/>
      <c r="O100" s="464"/>
      <c r="P100" s="464"/>
      <c r="Q100" s="464"/>
      <c r="R100" s="464"/>
      <c r="S100" s="464"/>
      <c r="T100" s="464">
        <v>50000</v>
      </c>
      <c r="U100" s="464"/>
      <c r="V100" s="464"/>
      <c r="W100" s="464"/>
      <c r="X100" s="464"/>
    </row>
    <row r="101" spans="1:24" s="459" customFormat="1" x14ac:dyDescent="0.25">
      <c r="A101" s="462"/>
      <c r="B101" s="111" t="s">
        <v>16</v>
      </c>
      <c r="C101" s="41"/>
      <c r="D101" s="41"/>
      <c r="E101" s="41"/>
      <c r="F101" s="41"/>
      <c r="G101" s="41"/>
      <c r="H101" s="41"/>
      <c r="I101" s="468">
        <v>100000</v>
      </c>
      <c r="J101" s="472">
        <f>I101-SUM(K101:T101)</f>
        <v>0</v>
      </c>
      <c r="K101" s="464"/>
      <c r="L101" s="464"/>
      <c r="M101" s="464"/>
      <c r="N101" s="464"/>
      <c r="O101" s="463"/>
      <c r="P101" s="463"/>
      <c r="Q101" s="464"/>
      <c r="R101" s="464"/>
      <c r="S101" s="464"/>
      <c r="T101" s="464">
        <v>100000</v>
      </c>
      <c r="U101" s="464"/>
      <c r="V101" s="464"/>
      <c r="W101" s="464"/>
      <c r="X101" s="464"/>
    </row>
    <row r="102" spans="1:24" s="459" customFormat="1" x14ac:dyDescent="0.25">
      <c r="A102" s="462"/>
      <c r="B102" s="41"/>
      <c r="C102" s="41"/>
      <c r="D102" s="41"/>
      <c r="E102" s="41"/>
      <c r="F102" s="41"/>
      <c r="G102" s="41"/>
      <c r="H102" s="41"/>
      <c r="I102" s="468"/>
      <c r="J102" s="96"/>
      <c r="K102" s="464"/>
      <c r="L102" s="464"/>
      <c r="M102" s="464"/>
      <c r="N102" s="464"/>
      <c r="O102" s="463"/>
      <c r="P102" s="463"/>
      <c r="Q102" s="464"/>
      <c r="R102" s="464"/>
      <c r="S102" s="464"/>
      <c r="T102" s="464"/>
      <c r="U102" s="464"/>
      <c r="V102" s="464"/>
      <c r="W102" s="464"/>
      <c r="X102" s="464"/>
    </row>
    <row r="103" spans="1:24" s="459" customFormat="1" x14ac:dyDescent="0.25">
      <c r="A103" s="462"/>
      <c r="B103" s="41"/>
      <c r="C103" s="41"/>
      <c r="D103" s="41"/>
      <c r="E103" s="41"/>
      <c r="F103" s="41"/>
      <c r="G103" s="41"/>
      <c r="H103" s="41"/>
      <c r="I103" s="468"/>
      <c r="J103" s="96"/>
      <c r="K103" s="464"/>
      <c r="L103" s="464"/>
      <c r="M103" s="464"/>
      <c r="N103" s="464"/>
      <c r="O103" s="463"/>
      <c r="P103" s="463"/>
      <c r="Q103" s="464"/>
      <c r="R103" s="464"/>
      <c r="S103" s="464"/>
      <c r="T103" s="464"/>
      <c r="U103" s="464"/>
      <c r="V103" s="464"/>
      <c r="W103" s="464"/>
      <c r="X103" s="464"/>
    </row>
    <row r="104" spans="1:24" s="459" customFormat="1" x14ac:dyDescent="0.25">
      <c r="A104" s="462"/>
      <c r="B104" s="111" t="s">
        <v>18</v>
      </c>
      <c r="C104" s="42"/>
      <c r="D104" s="42"/>
      <c r="E104" s="42"/>
      <c r="F104" s="42"/>
      <c r="G104" s="42"/>
      <c r="H104" s="42"/>
      <c r="I104" s="64">
        <v>750000</v>
      </c>
      <c r="J104" s="472">
        <f>I104-SUM(K104:T104)</f>
        <v>0</v>
      </c>
      <c r="K104" s="464"/>
      <c r="L104" s="464"/>
      <c r="M104" s="464"/>
      <c r="N104" s="464"/>
      <c r="O104" s="463"/>
      <c r="P104" s="463"/>
      <c r="Q104" s="464"/>
      <c r="R104" s="464"/>
      <c r="S104" s="464"/>
      <c r="T104" s="464">
        <v>750000</v>
      </c>
      <c r="U104" s="464"/>
      <c r="V104" s="464"/>
      <c r="W104" s="464"/>
      <c r="X104" s="464"/>
    </row>
    <row r="105" spans="1:24" s="459" customFormat="1" x14ac:dyDescent="0.25">
      <c r="A105" s="462"/>
      <c r="B105" s="42" t="s">
        <v>19</v>
      </c>
      <c r="C105" s="42"/>
      <c r="D105" s="42"/>
      <c r="E105" s="42"/>
      <c r="F105" s="42"/>
      <c r="G105" s="42"/>
      <c r="H105" s="42"/>
      <c r="I105" s="64"/>
      <c r="J105" s="97"/>
      <c r="K105" s="464"/>
      <c r="L105" s="464"/>
      <c r="M105" s="464"/>
      <c r="N105" s="464"/>
      <c r="O105" s="463"/>
      <c r="P105" s="463"/>
      <c r="Q105" s="464"/>
      <c r="R105" s="464"/>
      <c r="S105" s="464"/>
      <c r="T105" s="464"/>
      <c r="U105" s="464"/>
      <c r="V105" s="464"/>
      <c r="W105" s="464"/>
      <c r="X105" s="464"/>
    </row>
    <row r="106" spans="1:24" x14ac:dyDescent="0.25">
      <c r="I106" s="109"/>
      <c r="J106" s="473"/>
      <c r="K106" s="110"/>
      <c r="L106" s="110"/>
      <c r="M106" s="110"/>
      <c r="N106" s="110"/>
      <c r="O106" s="110"/>
      <c r="P106" s="110"/>
      <c r="Q106" s="110"/>
      <c r="R106" s="110"/>
      <c r="S106" s="110"/>
      <c r="T106" s="110"/>
      <c r="U106" s="464"/>
      <c r="V106" s="110"/>
      <c r="W106" s="110"/>
      <c r="X106" s="464"/>
    </row>
    <row r="107" spans="1:24" s="459" customFormat="1" x14ac:dyDescent="0.25">
      <c r="A107" s="462"/>
      <c r="B107" s="41"/>
      <c r="C107" s="41"/>
      <c r="D107" s="41"/>
      <c r="E107" s="41"/>
      <c r="F107" s="41"/>
      <c r="G107" s="41"/>
      <c r="H107" s="41"/>
      <c r="I107" s="468"/>
      <c r="J107" s="96"/>
      <c r="K107" s="464"/>
      <c r="L107" s="464"/>
      <c r="M107" s="464"/>
      <c r="N107" s="464"/>
      <c r="O107" s="463"/>
      <c r="P107" s="463"/>
      <c r="Q107" s="464"/>
      <c r="R107" s="464"/>
      <c r="S107" s="464"/>
      <c r="T107" s="464"/>
      <c r="U107" s="464"/>
      <c r="V107" s="464"/>
      <c r="W107" s="464"/>
      <c r="X107" s="464"/>
    </row>
  </sheetData>
  <mergeCells count="28">
    <mergeCell ref="C65:D65"/>
    <mergeCell ref="B1:B5"/>
    <mergeCell ref="C1:T1"/>
    <mergeCell ref="C2:D4"/>
    <mergeCell ref="C27:D27"/>
    <mergeCell ref="C61:D61"/>
    <mergeCell ref="C87:D87"/>
    <mergeCell ref="C66:D66"/>
    <mergeCell ref="C67:D67"/>
    <mergeCell ref="C68:D68"/>
    <mergeCell ref="C69:D69"/>
    <mergeCell ref="C70:D70"/>
    <mergeCell ref="C71:D71"/>
    <mergeCell ref="C72:D72"/>
    <mergeCell ref="C77:D77"/>
    <mergeCell ref="C78:D78"/>
    <mergeCell ref="C82:D82"/>
    <mergeCell ref="C86:D86"/>
    <mergeCell ref="C94:D94"/>
    <mergeCell ref="C95:D95"/>
    <mergeCell ref="C96:D96"/>
    <mergeCell ref="C97:D97"/>
    <mergeCell ref="C88:D88"/>
    <mergeCell ref="C89:D89"/>
    <mergeCell ref="C90:D90"/>
    <mergeCell ref="C91:D91"/>
    <mergeCell ref="C92:D92"/>
    <mergeCell ref="C93:D93"/>
  </mergeCells>
  <pageMargins left="0.70866141732283472" right="0.70866141732283472" top="0.74803149606299213" bottom="0.74803149606299213" header="0.31496062992125984" footer="0.31496062992125984"/>
  <pageSetup paperSize="9" scale="63" orientation="portrait" r:id="rId1"/>
  <headerFooter>
    <oddHeader>&amp;R&amp;G</oddHeader>
    <oddFooter>&amp;R&amp;P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sheetPr>
  <dimension ref="A1:Y109"/>
  <sheetViews>
    <sheetView topLeftCell="A7" workbookViewId="0">
      <selection activeCell="L8" sqref="L8"/>
    </sheetView>
  </sheetViews>
  <sheetFormatPr defaultRowHeight="15" x14ac:dyDescent="0.25"/>
  <cols>
    <col min="1" max="1" width="5.42578125" style="30" customWidth="1"/>
    <col min="2" max="2" width="46.7109375" style="19" customWidth="1"/>
    <col min="3" max="3" width="15.42578125" style="19" customWidth="1"/>
    <col min="4" max="4" width="18" style="19" customWidth="1"/>
    <col min="5" max="5" width="16.42578125" style="19" customWidth="1"/>
    <col min="6" max="6" width="52" style="19" customWidth="1"/>
    <col min="7" max="7" width="46.85546875" style="19" customWidth="1"/>
    <col min="8" max="8" width="65" style="19" customWidth="1"/>
    <col min="9" max="9" width="18.140625" style="68" customWidth="1"/>
    <col min="10" max="10" width="14.7109375" style="19" customWidth="1"/>
    <col min="11" max="11" width="11.140625" style="20" customWidth="1"/>
    <col min="12" max="12" width="10.42578125" style="20" customWidth="1"/>
    <col min="13" max="17" width="9.140625" style="20" customWidth="1"/>
    <col min="18" max="18" width="10.42578125" style="20" customWidth="1"/>
    <col min="19" max="19" width="10" style="143" customWidth="1"/>
    <col min="20" max="21" width="10.42578125" style="20" customWidth="1"/>
    <col min="22" max="22" width="10" style="143" customWidth="1"/>
    <col min="23" max="23" width="23" style="70" customWidth="1"/>
    <col min="24" max="16384" width="9.140625" style="70"/>
  </cols>
  <sheetData>
    <row r="1" spans="1:23" s="1" customFormat="1" ht="41.25" customHeight="1" x14ac:dyDescent="0.25">
      <c r="A1" s="21"/>
      <c r="B1" s="628" t="s">
        <v>24</v>
      </c>
      <c r="C1" s="624" t="s">
        <v>958</v>
      </c>
      <c r="D1" s="625"/>
      <c r="E1" s="625"/>
      <c r="F1" s="625"/>
      <c r="G1" s="625"/>
      <c r="H1" s="625"/>
      <c r="I1" s="625"/>
      <c r="J1" s="625"/>
      <c r="K1" s="625"/>
      <c r="L1" s="625"/>
      <c r="M1" s="625"/>
      <c r="N1" s="625"/>
      <c r="O1" s="625"/>
      <c r="P1" s="625"/>
      <c r="Q1" s="625"/>
      <c r="R1" s="626"/>
      <c r="S1" s="141"/>
      <c r="T1" s="152"/>
      <c r="U1" s="152"/>
      <c r="V1" s="141"/>
    </row>
    <row r="2" spans="1:23" s="48" customFormat="1" ht="166.5" customHeight="1" x14ac:dyDescent="0.25">
      <c r="A2" s="22"/>
      <c r="B2" s="628"/>
      <c r="C2" s="630" t="s">
        <v>25</v>
      </c>
      <c r="D2" s="631"/>
      <c r="E2" s="44"/>
      <c r="F2" s="44"/>
      <c r="G2" s="44"/>
      <c r="H2" s="44"/>
      <c r="I2" s="44"/>
      <c r="J2" s="54"/>
      <c r="K2" s="53" t="s">
        <v>1</v>
      </c>
      <c r="L2" s="53" t="s">
        <v>2</v>
      </c>
      <c r="M2" s="53" t="s">
        <v>3</v>
      </c>
      <c r="N2" s="53" t="s">
        <v>114</v>
      </c>
      <c r="O2" s="53" t="s">
        <v>4</v>
      </c>
      <c r="P2" s="53" t="s">
        <v>5</v>
      </c>
      <c r="Q2" s="33" t="s">
        <v>6</v>
      </c>
      <c r="R2" s="53" t="s">
        <v>7</v>
      </c>
      <c r="S2" s="142" t="s">
        <v>351</v>
      </c>
      <c r="T2" s="53" t="s">
        <v>367</v>
      </c>
      <c r="U2" s="53"/>
      <c r="V2" s="142"/>
    </row>
    <row r="3" spans="1:23" ht="37.5" customHeight="1" x14ac:dyDescent="0.25">
      <c r="A3" s="23"/>
      <c r="B3" s="629"/>
      <c r="C3" s="632"/>
      <c r="D3" s="633"/>
      <c r="E3" s="45"/>
      <c r="F3" s="45"/>
      <c r="G3" s="45"/>
      <c r="H3" s="45"/>
      <c r="I3" s="45"/>
      <c r="J3" s="57" t="s">
        <v>8</v>
      </c>
      <c r="K3" s="376">
        <v>3891000</v>
      </c>
      <c r="L3" s="72">
        <v>1185741</v>
      </c>
      <c r="M3" s="72">
        <v>800000</v>
      </c>
      <c r="N3" s="72">
        <v>60000</v>
      </c>
      <c r="O3" s="72">
        <v>250000</v>
      </c>
      <c r="P3" s="72">
        <v>0</v>
      </c>
      <c r="Q3" s="72">
        <v>300000</v>
      </c>
      <c r="R3" s="72">
        <v>1000000</v>
      </c>
      <c r="S3" s="72">
        <v>0</v>
      </c>
      <c r="T3" s="72"/>
      <c r="U3" s="72"/>
      <c r="V3" s="72"/>
      <c r="W3" s="373">
        <f>SUM(K3:V3)</f>
        <v>7486741</v>
      </c>
    </row>
    <row r="4" spans="1:23" ht="37.5" customHeight="1" x14ac:dyDescent="0.25">
      <c r="A4" s="23"/>
      <c r="B4" s="629"/>
      <c r="C4" s="634"/>
      <c r="D4" s="635"/>
      <c r="E4" s="34"/>
      <c r="F4" s="34"/>
      <c r="G4" s="34"/>
      <c r="H4" s="34"/>
      <c r="I4" s="34"/>
      <c r="J4" s="58" t="s">
        <v>14</v>
      </c>
      <c r="K4" s="73">
        <f t="shared" ref="K4:R4" si="0">SUM(K7:K109)</f>
        <v>293000</v>
      </c>
      <c r="L4" s="73">
        <f t="shared" si="0"/>
        <v>0</v>
      </c>
      <c r="M4" s="73">
        <f t="shared" si="0"/>
        <v>0</v>
      </c>
      <c r="N4" s="73">
        <f t="shared" si="0"/>
        <v>0</v>
      </c>
      <c r="O4" s="73">
        <f t="shared" si="0"/>
        <v>0</v>
      </c>
      <c r="P4" s="73">
        <f t="shared" si="0"/>
        <v>0</v>
      </c>
      <c r="Q4" s="73">
        <f t="shared" si="0"/>
        <v>0</v>
      </c>
      <c r="R4" s="73">
        <f t="shared" si="0"/>
        <v>0</v>
      </c>
      <c r="S4" s="73">
        <f>SUM(S7:S109)</f>
        <v>0</v>
      </c>
      <c r="T4" s="73"/>
      <c r="U4" s="73"/>
      <c r="V4" s="73"/>
    </row>
    <row r="5" spans="1:23" s="4" customFormat="1" ht="20.100000000000001" customHeight="1" x14ac:dyDescent="0.25">
      <c r="A5" s="24"/>
      <c r="B5" s="629"/>
      <c r="C5" s="59" t="s">
        <v>20</v>
      </c>
      <c r="D5" s="59" t="s">
        <v>21</v>
      </c>
      <c r="E5" s="59" t="s">
        <v>120</v>
      </c>
      <c r="F5" s="59" t="s">
        <v>22</v>
      </c>
      <c r="G5" s="59" t="s">
        <v>30</v>
      </c>
      <c r="H5" s="59" t="s">
        <v>31</v>
      </c>
      <c r="I5" s="60" t="s">
        <v>23</v>
      </c>
      <c r="J5" s="55"/>
      <c r="K5" s="78">
        <f t="shared" ref="K5:S5" si="1">K3-K4</f>
        <v>3598000</v>
      </c>
      <c r="L5" s="78">
        <f t="shared" si="1"/>
        <v>1185741</v>
      </c>
      <c r="M5" s="78">
        <f t="shared" si="1"/>
        <v>800000</v>
      </c>
      <c r="N5" s="78">
        <f t="shared" si="1"/>
        <v>60000</v>
      </c>
      <c r="O5" s="78">
        <f t="shared" si="1"/>
        <v>250000</v>
      </c>
      <c r="P5" s="78">
        <f t="shared" si="1"/>
        <v>0</v>
      </c>
      <c r="Q5" s="78">
        <f t="shared" si="1"/>
        <v>300000</v>
      </c>
      <c r="R5" s="78">
        <f t="shared" si="1"/>
        <v>1000000</v>
      </c>
      <c r="S5" s="78">
        <f t="shared" si="1"/>
        <v>0</v>
      </c>
      <c r="T5" s="78"/>
      <c r="U5" s="78"/>
      <c r="V5" s="78"/>
    </row>
    <row r="6" spans="1:23" s="50" customFormat="1" ht="21" x14ac:dyDescent="0.25">
      <c r="A6" s="49"/>
      <c r="B6" s="51" t="s">
        <v>9</v>
      </c>
      <c r="C6" s="51"/>
      <c r="D6" s="51"/>
      <c r="E6" s="51"/>
      <c r="F6" s="51"/>
      <c r="G6" s="51"/>
      <c r="H6" s="51"/>
      <c r="I6" s="62"/>
      <c r="J6" s="56"/>
      <c r="K6" s="52"/>
      <c r="L6" s="52"/>
      <c r="M6" s="52"/>
      <c r="N6" s="52"/>
      <c r="O6" s="52"/>
      <c r="P6" s="52"/>
      <c r="Q6" s="52"/>
      <c r="R6" s="52"/>
      <c r="S6" s="52"/>
      <c r="T6" s="52"/>
      <c r="U6" s="52"/>
      <c r="V6" s="52"/>
    </row>
    <row r="7" spans="1:23" ht="19.5" customHeight="1" x14ac:dyDescent="0.25">
      <c r="A7" s="25"/>
      <c r="B7" s="116" t="s">
        <v>115</v>
      </c>
      <c r="C7" s="98"/>
      <c r="D7" s="98"/>
      <c r="E7" s="98"/>
      <c r="F7" s="98"/>
      <c r="G7" s="98"/>
      <c r="H7" s="98"/>
      <c r="I7" s="104">
        <f>SUM(I8:I11)</f>
        <v>0</v>
      </c>
      <c r="J7" s="100"/>
      <c r="K7" s="105"/>
      <c r="L7" s="105"/>
      <c r="M7" s="105"/>
      <c r="N7" s="105"/>
      <c r="O7" s="105"/>
      <c r="P7" s="105"/>
      <c r="Q7" s="105"/>
      <c r="R7" s="105"/>
      <c r="S7" s="105"/>
      <c r="T7" s="105"/>
      <c r="U7" s="105"/>
      <c r="V7" s="105"/>
    </row>
    <row r="8" spans="1:23" ht="61.5" customHeight="1" x14ac:dyDescent="0.25">
      <c r="A8" s="25"/>
      <c r="B8" s="81"/>
      <c r="C8" s="35"/>
      <c r="D8" s="35"/>
      <c r="E8" s="35"/>
      <c r="F8" s="35"/>
      <c r="G8" s="35"/>
      <c r="H8" s="35"/>
      <c r="I8" s="83"/>
      <c r="J8" s="90"/>
      <c r="K8" s="6"/>
      <c r="L8" s="6"/>
      <c r="M8" s="6"/>
      <c r="N8" s="6"/>
      <c r="O8" s="6"/>
      <c r="P8" s="6"/>
      <c r="Q8" s="74"/>
      <c r="R8" s="74"/>
      <c r="S8" s="74"/>
      <c r="T8" s="74"/>
      <c r="U8" s="74"/>
      <c r="V8" s="74"/>
    </row>
    <row r="9" spans="1:23" ht="60" customHeight="1" x14ac:dyDescent="0.25">
      <c r="A9" s="25"/>
      <c r="B9" s="81"/>
      <c r="C9" s="35"/>
      <c r="D9" s="35"/>
      <c r="E9" s="35"/>
      <c r="F9" s="61"/>
      <c r="G9" s="61"/>
      <c r="H9" s="35"/>
      <c r="I9" s="83"/>
      <c r="J9" s="90"/>
      <c r="K9" s="6"/>
      <c r="L9" s="6"/>
      <c r="M9" s="6"/>
      <c r="N9" s="6"/>
      <c r="O9" s="6"/>
      <c r="P9" s="6"/>
      <c r="Q9" s="74"/>
      <c r="R9" s="74"/>
      <c r="S9" s="74"/>
      <c r="T9" s="74"/>
      <c r="U9" s="74"/>
      <c r="V9" s="74"/>
    </row>
    <row r="10" spans="1:23" x14ac:dyDescent="0.25">
      <c r="A10" s="23"/>
      <c r="B10" s="81"/>
      <c r="C10" s="69"/>
      <c r="D10" s="37"/>
      <c r="E10" s="37"/>
      <c r="F10" s="37"/>
      <c r="G10" s="37"/>
      <c r="H10" s="37"/>
      <c r="I10" s="84"/>
      <c r="J10" s="90"/>
      <c r="K10" s="73"/>
      <c r="L10" s="73"/>
      <c r="M10" s="73"/>
      <c r="N10" s="73"/>
      <c r="O10" s="73"/>
      <c r="P10" s="73"/>
      <c r="Q10" s="73"/>
      <c r="R10" s="73"/>
      <c r="S10" s="74"/>
      <c r="T10" s="73"/>
      <c r="U10" s="73"/>
      <c r="V10" s="74"/>
    </row>
    <row r="11" spans="1:23" x14ac:dyDescent="0.25">
      <c r="A11" s="23"/>
      <c r="B11" s="79"/>
      <c r="C11" s="79"/>
      <c r="D11" s="79"/>
      <c r="E11" s="79"/>
      <c r="F11" s="79"/>
      <c r="G11" s="79"/>
      <c r="H11" s="79"/>
      <c r="I11" s="63"/>
      <c r="J11" s="91"/>
      <c r="K11" s="73"/>
      <c r="L11" s="73"/>
      <c r="M11" s="73"/>
      <c r="N11" s="73"/>
      <c r="O11" s="73"/>
      <c r="P11" s="73"/>
      <c r="Q11" s="73"/>
      <c r="R11" s="73"/>
      <c r="S11" s="144"/>
      <c r="T11" s="73"/>
      <c r="U11" s="73"/>
      <c r="V11" s="144"/>
    </row>
    <row r="12" spans="1:23" ht="18.75" x14ac:dyDescent="0.3">
      <c r="A12" s="26"/>
      <c r="B12" s="115" t="s">
        <v>99</v>
      </c>
      <c r="C12" s="372"/>
      <c r="D12" s="372"/>
      <c r="E12" s="372"/>
      <c r="F12" s="102"/>
      <c r="G12" s="102"/>
      <c r="H12" s="372"/>
      <c r="I12" s="162">
        <f>SUM(I13:I14)</f>
        <v>0</v>
      </c>
      <c r="J12" s="106"/>
      <c r="K12" s="107"/>
      <c r="L12" s="107"/>
      <c r="M12" s="107"/>
      <c r="N12" s="107"/>
      <c r="O12" s="107"/>
      <c r="P12" s="107"/>
      <c r="Q12" s="107"/>
      <c r="R12" s="107"/>
      <c r="S12" s="107"/>
      <c r="T12" s="107"/>
      <c r="U12" s="107"/>
      <c r="V12" s="107"/>
    </row>
    <row r="13" spans="1:23" ht="29.25" customHeight="1" x14ac:dyDescent="0.25">
      <c r="A13" s="26"/>
      <c r="B13" s="370"/>
      <c r="C13" s="370"/>
      <c r="D13" s="370"/>
      <c r="E13" s="370"/>
      <c r="F13" s="370"/>
      <c r="G13" s="79"/>
      <c r="H13" s="79"/>
      <c r="I13" s="82"/>
      <c r="J13" s="90"/>
      <c r="K13" s="75"/>
      <c r="L13" s="75"/>
      <c r="M13" s="75"/>
      <c r="N13" s="75"/>
      <c r="O13" s="75"/>
      <c r="P13" s="75"/>
      <c r="Q13" s="75"/>
      <c r="R13" s="75"/>
      <c r="S13" s="144"/>
      <c r="T13" s="75"/>
      <c r="U13" s="75"/>
      <c r="V13" s="144"/>
    </row>
    <row r="14" spans="1:23" s="71" customFormat="1" ht="31.5" customHeight="1" x14ac:dyDescent="0.25">
      <c r="A14" s="26"/>
      <c r="B14" s="79"/>
      <c r="C14" s="79"/>
      <c r="D14" s="79"/>
      <c r="E14" s="79"/>
      <c r="F14" s="79"/>
      <c r="G14" s="79"/>
      <c r="H14" s="79"/>
      <c r="I14" s="82"/>
      <c r="J14" s="90"/>
      <c r="K14" s="75"/>
      <c r="L14" s="75"/>
      <c r="M14" s="75"/>
      <c r="N14" s="75"/>
      <c r="O14" s="75"/>
      <c r="P14" s="75"/>
      <c r="Q14" s="75"/>
      <c r="R14" s="75"/>
      <c r="S14" s="75"/>
      <c r="T14" s="75"/>
      <c r="U14" s="75"/>
      <c r="V14" s="75"/>
    </row>
    <row r="15" spans="1:23" s="71" customFormat="1" ht="18" customHeight="1" x14ac:dyDescent="0.25">
      <c r="A15" s="26"/>
      <c r="B15" s="115" t="s">
        <v>100</v>
      </c>
      <c r="C15" s="102"/>
      <c r="D15" s="102"/>
      <c r="E15" s="102"/>
      <c r="F15" s="102"/>
      <c r="G15" s="102"/>
      <c r="H15" s="102"/>
      <c r="I15" s="104">
        <f>SUM(I16:I22)</f>
        <v>293000</v>
      </c>
      <c r="J15" s="108"/>
      <c r="K15" s="107"/>
      <c r="L15" s="107"/>
      <c r="M15" s="107"/>
      <c r="N15" s="107"/>
      <c r="O15" s="107"/>
      <c r="P15" s="107"/>
      <c r="Q15" s="107"/>
      <c r="R15" s="107"/>
      <c r="S15" s="107"/>
      <c r="T15" s="107"/>
      <c r="U15" s="107"/>
      <c r="V15" s="107"/>
    </row>
    <row r="16" spans="1:23" s="71" customFormat="1" ht="51.75" customHeight="1" x14ac:dyDescent="0.25">
      <c r="A16" s="26"/>
      <c r="B16" s="79"/>
      <c r="C16" s="79"/>
      <c r="D16" s="79"/>
      <c r="E16" s="79"/>
      <c r="F16" s="79"/>
      <c r="G16" s="79"/>
      <c r="H16" s="79"/>
      <c r="I16" s="82"/>
      <c r="J16" s="90"/>
      <c r="K16" s="75"/>
      <c r="L16" s="75"/>
      <c r="M16" s="75"/>
      <c r="N16" s="75"/>
      <c r="O16" s="75"/>
      <c r="P16" s="75"/>
      <c r="Q16" s="75"/>
      <c r="R16" s="75"/>
      <c r="S16" s="75"/>
      <c r="T16" s="75"/>
      <c r="U16" s="75"/>
      <c r="V16" s="75"/>
    </row>
    <row r="17" spans="1:25" s="71" customFormat="1" ht="48" customHeight="1" x14ac:dyDescent="0.25">
      <c r="A17" s="26"/>
      <c r="B17" s="405" t="s">
        <v>439</v>
      </c>
      <c r="C17" s="406" t="s">
        <v>440</v>
      </c>
      <c r="D17" s="406" t="s">
        <v>441</v>
      </c>
      <c r="E17" s="406" t="s">
        <v>464</v>
      </c>
      <c r="F17" s="406" t="s">
        <v>993</v>
      </c>
      <c r="G17" s="407" t="s">
        <v>994</v>
      </c>
      <c r="H17" s="407"/>
      <c r="I17" s="408">
        <v>43000</v>
      </c>
      <c r="J17" s="409">
        <f t="shared" ref="J17" si="2">I17-SUM(K17:W17)</f>
        <v>0</v>
      </c>
      <c r="K17" s="410">
        <v>43000</v>
      </c>
      <c r="L17" s="75"/>
      <c r="M17" s="75"/>
      <c r="N17" s="75"/>
      <c r="O17" s="393"/>
      <c r="P17" s="75"/>
      <c r="Q17" s="75"/>
      <c r="R17" s="75"/>
      <c r="S17" s="75"/>
      <c r="T17" s="75"/>
      <c r="U17" s="75"/>
      <c r="V17" s="75"/>
      <c r="W17" s="75"/>
      <c r="X17" s="75"/>
      <c r="Y17" s="202"/>
    </row>
    <row r="18" spans="1:25" s="71" customFormat="1" ht="50.25" customHeight="1" x14ac:dyDescent="0.25">
      <c r="A18" s="26"/>
      <c r="B18" s="405" t="s">
        <v>458</v>
      </c>
      <c r="C18" s="406" t="s">
        <v>1069</v>
      </c>
      <c r="D18" s="406" t="s">
        <v>1070</v>
      </c>
      <c r="E18" s="406"/>
      <c r="F18" s="399" t="s">
        <v>1071</v>
      </c>
      <c r="G18" s="403"/>
      <c r="H18" s="403"/>
      <c r="I18" s="82">
        <v>250000</v>
      </c>
      <c r="J18" s="90">
        <f>I18-SUM(K18:W18)</f>
        <v>0</v>
      </c>
      <c r="K18" s="75">
        <v>250000</v>
      </c>
      <c r="L18" s="75"/>
      <c r="M18" s="75"/>
      <c r="N18" s="75"/>
      <c r="O18" s="393"/>
      <c r="P18" s="75"/>
      <c r="Q18" s="75"/>
      <c r="R18" s="75"/>
      <c r="S18" s="75"/>
      <c r="T18" s="75"/>
      <c r="U18" s="75"/>
      <c r="V18" s="75"/>
      <c r="W18" s="75"/>
      <c r="X18" s="75"/>
      <c r="Y18" s="202"/>
    </row>
    <row r="19" spans="1:25" s="71" customFormat="1" ht="51.75" customHeight="1" x14ac:dyDescent="0.25">
      <c r="A19" s="26"/>
      <c r="B19" s="79"/>
      <c r="C19" s="370"/>
      <c r="D19" s="370"/>
      <c r="E19" s="370"/>
      <c r="F19" s="370"/>
      <c r="G19" s="79"/>
      <c r="H19" s="370"/>
      <c r="I19" s="82"/>
      <c r="J19" s="90"/>
      <c r="K19" s="75"/>
      <c r="L19" s="75"/>
      <c r="M19" s="75"/>
      <c r="N19" s="75"/>
      <c r="O19" s="75"/>
      <c r="P19" s="75"/>
      <c r="Q19" s="75"/>
      <c r="R19" s="75"/>
      <c r="S19" s="75"/>
      <c r="T19" s="75"/>
      <c r="U19" s="75"/>
      <c r="V19" s="75"/>
    </row>
    <row r="20" spans="1:25" s="71" customFormat="1" ht="48" customHeight="1" x14ac:dyDescent="0.25">
      <c r="A20" s="26"/>
      <c r="B20" s="79"/>
      <c r="C20" s="81"/>
      <c r="D20" s="370"/>
      <c r="E20" s="370"/>
      <c r="F20" s="370"/>
      <c r="G20" s="371"/>
      <c r="H20" s="371"/>
      <c r="I20" s="82"/>
      <c r="J20" s="90"/>
      <c r="K20" s="75"/>
      <c r="L20" s="75"/>
      <c r="M20" s="75"/>
      <c r="N20" s="75"/>
      <c r="O20" s="75"/>
      <c r="P20" s="75"/>
      <c r="Q20" s="75"/>
      <c r="R20" s="75"/>
      <c r="S20" s="75"/>
      <c r="T20" s="75"/>
      <c r="U20" s="75"/>
      <c r="V20" s="75"/>
    </row>
    <row r="21" spans="1:25" s="71" customFormat="1" ht="50.25" customHeight="1" x14ac:dyDescent="0.25">
      <c r="A21" s="26"/>
      <c r="B21" s="79"/>
      <c r="C21" s="370"/>
      <c r="D21" s="370"/>
      <c r="E21" s="370"/>
      <c r="F21" s="370"/>
      <c r="G21" s="371"/>
      <c r="H21" s="371"/>
      <c r="I21" s="82"/>
      <c r="J21" s="90"/>
      <c r="K21" s="75"/>
      <c r="L21" s="75"/>
      <c r="M21" s="75"/>
      <c r="N21" s="75"/>
      <c r="O21" s="75"/>
      <c r="P21" s="75"/>
      <c r="Q21" s="75"/>
      <c r="R21" s="75"/>
      <c r="S21" s="75"/>
      <c r="T21" s="75"/>
      <c r="U21" s="75"/>
      <c r="V21" s="75"/>
    </row>
    <row r="22" spans="1:25" ht="18" customHeight="1" x14ac:dyDescent="0.25">
      <c r="A22" s="23"/>
      <c r="B22" s="79"/>
      <c r="C22" s="79"/>
      <c r="D22" s="79"/>
      <c r="E22" s="79"/>
      <c r="F22" s="79"/>
      <c r="G22" s="79"/>
      <c r="I22" s="83"/>
      <c r="J22" s="91"/>
      <c r="K22" s="73"/>
      <c r="L22" s="73"/>
      <c r="M22" s="73"/>
      <c r="N22" s="73"/>
      <c r="O22" s="73"/>
      <c r="P22" s="73"/>
      <c r="Q22" s="73"/>
      <c r="R22" s="73"/>
      <c r="S22" s="73"/>
      <c r="T22" s="73"/>
      <c r="U22" s="73"/>
      <c r="V22" s="73"/>
    </row>
    <row r="23" spans="1:25" ht="18" customHeight="1" x14ac:dyDescent="0.3">
      <c r="A23" s="23"/>
      <c r="B23" s="115" t="s">
        <v>47</v>
      </c>
      <c r="C23" s="372"/>
      <c r="D23" s="372"/>
      <c r="E23" s="372"/>
      <c r="F23" s="372"/>
      <c r="G23" s="372"/>
      <c r="H23" s="372"/>
      <c r="I23" s="161">
        <f>SUM(I24:I27)</f>
        <v>0</v>
      </c>
      <c r="J23" s="106"/>
      <c r="K23" s="107"/>
      <c r="L23" s="107"/>
      <c r="M23" s="107"/>
      <c r="N23" s="107"/>
      <c r="O23" s="107"/>
      <c r="P23" s="107"/>
      <c r="Q23" s="107"/>
      <c r="R23" s="107"/>
      <c r="S23" s="107"/>
      <c r="T23" s="107"/>
      <c r="U23" s="107"/>
      <c r="V23" s="107"/>
    </row>
    <row r="24" spans="1:25" s="71" customFormat="1" x14ac:dyDescent="0.25">
      <c r="A24" s="23"/>
      <c r="B24" s="79"/>
      <c r="C24" s="79"/>
      <c r="D24" s="79"/>
      <c r="E24" s="79"/>
      <c r="F24" s="79"/>
      <c r="G24" s="371"/>
      <c r="H24" s="38"/>
      <c r="I24" s="82"/>
      <c r="J24" s="90"/>
      <c r="K24" s="73"/>
      <c r="L24" s="73"/>
      <c r="M24" s="73"/>
      <c r="N24" s="73"/>
      <c r="O24" s="73"/>
      <c r="P24" s="73"/>
      <c r="Q24" s="73"/>
      <c r="R24" s="73"/>
      <c r="S24" s="73"/>
      <c r="T24" s="73"/>
      <c r="U24" s="73"/>
      <c r="V24" s="73"/>
    </row>
    <row r="25" spans="1:25" s="71" customFormat="1" x14ac:dyDescent="0.25">
      <c r="A25" s="23"/>
      <c r="B25" s="79"/>
      <c r="C25" s="79"/>
      <c r="D25" s="79"/>
      <c r="E25" s="79"/>
      <c r="F25" s="79"/>
      <c r="G25" s="371"/>
      <c r="H25" s="38"/>
      <c r="I25" s="82"/>
      <c r="J25" s="90"/>
      <c r="K25" s="73"/>
      <c r="L25" s="73"/>
      <c r="M25" s="73"/>
      <c r="N25" s="73"/>
      <c r="O25" s="73"/>
      <c r="P25" s="73"/>
      <c r="Q25" s="73"/>
      <c r="R25" s="73"/>
      <c r="S25" s="73"/>
      <c r="T25" s="73"/>
      <c r="U25" s="73"/>
      <c r="V25" s="73"/>
    </row>
    <row r="26" spans="1:25" s="71" customFormat="1" x14ac:dyDescent="0.25">
      <c r="A26" s="23"/>
      <c r="B26" s="79"/>
      <c r="C26" s="79"/>
      <c r="D26" s="89"/>
      <c r="E26" s="79"/>
      <c r="F26" s="38"/>
      <c r="G26" s="38"/>
      <c r="H26" s="38"/>
      <c r="I26" s="82"/>
      <c r="J26" s="90"/>
      <c r="K26" s="73"/>
      <c r="L26" s="73"/>
      <c r="M26" s="73"/>
      <c r="N26" s="73"/>
      <c r="O26" s="73"/>
      <c r="P26" s="73"/>
      <c r="Q26" s="73"/>
      <c r="R26" s="73"/>
      <c r="S26" s="73"/>
      <c r="T26" s="73"/>
      <c r="U26" s="73"/>
      <c r="V26" s="73"/>
    </row>
    <row r="27" spans="1:25" s="71" customFormat="1" x14ac:dyDescent="0.25">
      <c r="A27" s="23"/>
      <c r="B27" s="79"/>
      <c r="C27" s="38"/>
      <c r="D27" s="38"/>
      <c r="E27" s="38"/>
      <c r="F27" s="38"/>
      <c r="G27" s="38"/>
      <c r="H27" s="38"/>
      <c r="I27" s="82"/>
      <c r="J27" s="90"/>
      <c r="K27" s="73"/>
      <c r="L27" s="73"/>
      <c r="M27" s="73"/>
      <c r="N27" s="73"/>
      <c r="O27" s="73"/>
      <c r="P27" s="73"/>
      <c r="Q27" s="73"/>
      <c r="R27" s="73"/>
      <c r="S27" s="73"/>
      <c r="T27" s="73"/>
      <c r="U27" s="73"/>
      <c r="V27" s="73"/>
    </row>
    <row r="28" spans="1:25" s="12" customFormat="1" ht="18.75" x14ac:dyDescent="0.3">
      <c r="A28" s="27"/>
      <c r="B28" s="115" t="s">
        <v>48</v>
      </c>
      <c r="C28" s="372"/>
      <c r="D28" s="372"/>
      <c r="E28" s="372"/>
      <c r="F28" s="372"/>
      <c r="G28" s="372"/>
      <c r="H28" s="372"/>
      <c r="I28" s="161">
        <f>SUM(I29:I57)</f>
        <v>0</v>
      </c>
      <c r="J28" s="92"/>
      <c r="K28" s="76"/>
      <c r="L28" s="76"/>
      <c r="M28" s="76"/>
      <c r="N28" s="76"/>
      <c r="O28" s="76"/>
      <c r="P28" s="76"/>
      <c r="Q28" s="76"/>
      <c r="R28" s="76"/>
      <c r="S28" s="76"/>
      <c r="T28" s="76"/>
      <c r="U28" s="76"/>
      <c r="V28" s="76"/>
    </row>
    <row r="29" spans="1:25" s="71" customFormat="1" x14ac:dyDescent="0.25">
      <c r="A29" s="23"/>
      <c r="B29" s="124"/>
      <c r="C29" s="619"/>
      <c r="D29" s="627"/>
      <c r="E29" s="79"/>
      <c r="F29" s="79"/>
      <c r="G29" s="79"/>
      <c r="H29" s="79"/>
      <c r="I29" s="83"/>
      <c r="J29" s="90"/>
      <c r="K29" s="73"/>
      <c r="L29" s="73"/>
      <c r="M29" s="73"/>
      <c r="N29" s="73"/>
      <c r="O29" s="73"/>
      <c r="P29" s="73"/>
      <c r="Q29" s="73"/>
      <c r="R29" s="73"/>
      <c r="S29" s="73"/>
      <c r="T29" s="73"/>
      <c r="U29" s="73"/>
      <c r="V29" s="73"/>
    </row>
    <row r="30" spans="1:25" s="71" customFormat="1" x14ac:dyDescent="0.25">
      <c r="A30" s="23"/>
      <c r="B30" s="124"/>
      <c r="C30" s="79"/>
      <c r="D30" s="79"/>
      <c r="E30" s="79"/>
      <c r="F30" s="79"/>
      <c r="G30" s="79"/>
      <c r="H30" s="79"/>
      <c r="I30" s="83"/>
      <c r="J30" s="90"/>
      <c r="K30" s="73"/>
      <c r="L30" s="73"/>
      <c r="M30" s="73"/>
      <c r="N30" s="73"/>
      <c r="O30" s="73"/>
      <c r="P30" s="73"/>
      <c r="Q30" s="73"/>
      <c r="R30" s="73"/>
      <c r="S30" s="73"/>
      <c r="T30" s="73"/>
      <c r="U30" s="73"/>
      <c r="V30" s="73"/>
    </row>
    <row r="31" spans="1:25" s="71" customFormat="1" x14ac:dyDescent="0.25">
      <c r="A31" s="23"/>
      <c r="B31" s="125"/>
      <c r="C31" s="79"/>
      <c r="D31" s="79"/>
      <c r="E31" s="79"/>
      <c r="F31" s="79"/>
      <c r="G31" s="79"/>
      <c r="H31" s="79"/>
      <c r="I31" s="83"/>
      <c r="J31" s="90"/>
      <c r="K31" s="73"/>
      <c r="L31" s="73"/>
      <c r="M31" s="73"/>
      <c r="N31" s="73"/>
      <c r="O31" s="73"/>
      <c r="P31" s="73"/>
      <c r="Q31" s="73"/>
      <c r="R31" s="73"/>
      <c r="S31" s="73"/>
      <c r="T31" s="73"/>
      <c r="U31" s="73"/>
      <c r="V31" s="73"/>
    </row>
    <row r="32" spans="1:25" s="71" customFormat="1" x14ac:dyDescent="0.25">
      <c r="A32" s="23"/>
      <c r="B32" s="125"/>
      <c r="C32" s="79"/>
      <c r="D32" s="79"/>
      <c r="E32" s="79"/>
      <c r="F32" s="79"/>
      <c r="G32" s="79"/>
      <c r="H32" s="79"/>
      <c r="I32" s="83"/>
      <c r="J32" s="90"/>
      <c r="K32" s="73"/>
      <c r="L32" s="73"/>
      <c r="M32" s="73"/>
      <c r="N32" s="73"/>
      <c r="O32" s="73"/>
      <c r="P32" s="73"/>
      <c r="Q32" s="73"/>
      <c r="R32" s="73"/>
      <c r="S32" s="73"/>
      <c r="T32" s="73"/>
      <c r="U32" s="73"/>
      <c r="V32" s="73"/>
    </row>
    <row r="33" spans="1:22" s="71" customFormat="1" x14ac:dyDescent="0.25">
      <c r="A33" s="23"/>
      <c r="B33" s="125"/>
      <c r="C33" s="79"/>
      <c r="D33" s="79"/>
      <c r="E33" s="79"/>
      <c r="F33" s="79"/>
      <c r="G33" s="79"/>
      <c r="H33" s="79"/>
      <c r="I33" s="83"/>
      <c r="J33" s="90"/>
      <c r="K33" s="73"/>
      <c r="L33" s="73"/>
      <c r="M33" s="73"/>
      <c r="N33" s="73"/>
      <c r="O33" s="73"/>
      <c r="P33" s="73"/>
      <c r="Q33" s="73"/>
      <c r="R33" s="73"/>
      <c r="S33" s="73"/>
      <c r="T33" s="73"/>
      <c r="U33" s="73"/>
      <c r="V33" s="73"/>
    </row>
    <row r="34" spans="1:22" s="71" customFormat="1" x14ac:dyDescent="0.25">
      <c r="A34" s="23"/>
      <c r="B34" s="125"/>
      <c r="C34" s="79"/>
      <c r="D34" s="79"/>
      <c r="E34" s="79"/>
      <c r="F34" s="79"/>
      <c r="G34" s="79"/>
      <c r="H34" s="79"/>
      <c r="I34" s="83"/>
      <c r="J34" s="90"/>
      <c r="K34" s="73"/>
      <c r="L34" s="73"/>
      <c r="M34" s="73"/>
      <c r="N34" s="73"/>
      <c r="O34" s="73"/>
      <c r="P34" s="73"/>
      <c r="Q34" s="73"/>
      <c r="R34" s="73"/>
      <c r="S34" s="73"/>
      <c r="T34" s="73"/>
      <c r="U34" s="73"/>
      <c r="V34" s="73"/>
    </row>
    <row r="35" spans="1:22" s="71" customFormat="1" x14ac:dyDescent="0.25">
      <c r="A35" s="23"/>
      <c r="B35" s="125"/>
      <c r="C35" s="79"/>
      <c r="D35" s="79"/>
      <c r="E35" s="79"/>
      <c r="F35" s="79"/>
      <c r="G35" s="79"/>
      <c r="H35" s="79"/>
      <c r="I35" s="83"/>
      <c r="J35" s="90"/>
      <c r="K35" s="73"/>
      <c r="L35" s="73"/>
      <c r="M35" s="73"/>
      <c r="N35" s="73"/>
      <c r="O35" s="73"/>
      <c r="P35" s="73"/>
      <c r="Q35" s="73"/>
      <c r="R35" s="73"/>
      <c r="S35" s="73"/>
      <c r="T35" s="73"/>
      <c r="U35" s="73"/>
      <c r="V35" s="73"/>
    </row>
    <row r="36" spans="1:22" s="71" customFormat="1" x14ac:dyDescent="0.25">
      <c r="A36" s="23"/>
      <c r="B36" s="125"/>
      <c r="C36" s="79"/>
      <c r="D36" s="79"/>
      <c r="E36" s="79"/>
      <c r="F36" s="79"/>
      <c r="G36" s="79"/>
      <c r="H36" s="79"/>
      <c r="I36" s="83"/>
      <c r="J36" s="90"/>
      <c r="K36" s="73"/>
      <c r="L36" s="73"/>
      <c r="M36" s="73"/>
      <c r="N36" s="73"/>
      <c r="O36" s="73"/>
      <c r="P36" s="73"/>
      <c r="Q36" s="73"/>
      <c r="R36" s="73"/>
      <c r="S36" s="73"/>
      <c r="T36" s="73"/>
      <c r="U36" s="73"/>
      <c r="V36" s="73"/>
    </row>
    <row r="37" spans="1:22" s="71" customFormat="1" x14ac:dyDescent="0.25">
      <c r="A37" s="23"/>
      <c r="B37" s="125"/>
      <c r="C37" s="79"/>
      <c r="D37" s="79"/>
      <c r="E37" s="79"/>
      <c r="F37" s="79"/>
      <c r="G37" s="79"/>
      <c r="H37" s="79"/>
      <c r="I37" s="83"/>
      <c r="J37" s="90"/>
      <c r="K37" s="73"/>
      <c r="L37" s="73"/>
      <c r="M37" s="73"/>
      <c r="N37" s="73"/>
      <c r="O37" s="73"/>
      <c r="P37" s="73"/>
      <c r="Q37" s="73"/>
      <c r="R37" s="73"/>
      <c r="S37" s="73"/>
      <c r="T37" s="73"/>
      <c r="U37" s="73"/>
      <c r="V37" s="73"/>
    </row>
    <row r="38" spans="1:22" s="71" customFormat="1" x14ac:dyDescent="0.25">
      <c r="A38" s="23"/>
      <c r="B38" s="125"/>
      <c r="C38" s="79"/>
      <c r="D38" s="79"/>
      <c r="E38" s="79"/>
      <c r="F38" s="79"/>
      <c r="G38" s="79"/>
      <c r="H38" s="79"/>
      <c r="I38" s="83"/>
      <c r="J38" s="90"/>
      <c r="K38" s="73"/>
      <c r="L38" s="73"/>
      <c r="M38" s="73"/>
      <c r="N38" s="73"/>
      <c r="O38" s="73"/>
      <c r="P38" s="73"/>
      <c r="Q38" s="73"/>
      <c r="R38" s="73"/>
      <c r="S38" s="73"/>
      <c r="T38" s="73"/>
      <c r="U38" s="73"/>
      <c r="V38" s="73"/>
    </row>
    <row r="39" spans="1:22" s="71" customFormat="1" x14ac:dyDescent="0.25">
      <c r="A39" s="23"/>
      <c r="B39" s="125"/>
      <c r="C39" s="79"/>
      <c r="D39" s="79"/>
      <c r="E39" s="79"/>
      <c r="F39" s="79"/>
      <c r="G39" s="79"/>
      <c r="H39" s="79"/>
      <c r="I39" s="83"/>
      <c r="J39" s="90"/>
      <c r="K39" s="73"/>
      <c r="L39" s="73"/>
      <c r="M39" s="73"/>
      <c r="N39" s="73"/>
      <c r="O39" s="73"/>
      <c r="P39" s="73"/>
      <c r="Q39" s="73"/>
      <c r="R39" s="73"/>
      <c r="S39" s="73"/>
      <c r="T39" s="73"/>
      <c r="U39" s="73"/>
      <c r="V39" s="73"/>
    </row>
    <row r="40" spans="1:22" s="71" customFormat="1" x14ac:dyDescent="0.25">
      <c r="A40" s="23"/>
      <c r="B40" s="124"/>
      <c r="C40" s="79"/>
      <c r="D40" s="79"/>
      <c r="E40" s="79"/>
      <c r="F40" s="79"/>
      <c r="G40" s="79"/>
      <c r="H40" s="79"/>
      <c r="I40" s="83"/>
      <c r="J40" s="90"/>
      <c r="K40" s="73"/>
      <c r="L40" s="73"/>
      <c r="M40" s="73"/>
      <c r="N40" s="73"/>
      <c r="O40" s="73"/>
      <c r="P40" s="73"/>
      <c r="Q40" s="73"/>
      <c r="R40" s="73"/>
      <c r="S40" s="73"/>
      <c r="T40" s="73"/>
      <c r="U40" s="73"/>
      <c r="V40" s="73"/>
    </row>
    <row r="41" spans="1:22" s="71" customFormat="1" x14ac:dyDescent="0.25">
      <c r="A41" s="23"/>
      <c r="B41" s="124"/>
      <c r="C41" s="79"/>
      <c r="D41" s="79"/>
      <c r="E41" s="79"/>
      <c r="F41" s="79"/>
      <c r="G41" s="79"/>
      <c r="H41" s="79"/>
      <c r="I41" s="83"/>
      <c r="J41" s="90"/>
      <c r="K41" s="73"/>
      <c r="L41" s="73"/>
      <c r="M41" s="73"/>
      <c r="N41" s="73"/>
      <c r="O41" s="73"/>
      <c r="P41" s="73"/>
      <c r="Q41" s="73"/>
      <c r="R41" s="73"/>
      <c r="S41" s="73"/>
      <c r="T41" s="73"/>
      <c r="U41" s="73"/>
      <c r="V41" s="73"/>
    </row>
    <row r="42" spans="1:22" s="71" customFormat="1" x14ac:dyDescent="0.25">
      <c r="A42" s="23"/>
      <c r="B42" s="124"/>
      <c r="C42" s="79"/>
      <c r="D42" s="79"/>
      <c r="E42" s="79"/>
      <c r="F42" s="79"/>
      <c r="G42" s="79"/>
      <c r="H42" s="79"/>
      <c r="I42" s="83"/>
      <c r="J42" s="90"/>
      <c r="K42" s="73"/>
      <c r="L42" s="73"/>
      <c r="M42" s="73"/>
      <c r="N42" s="73"/>
      <c r="O42" s="73"/>
      <c r="P42" s="73"/>
      <c r="Q42" s="73"/>
      <c r="R42" s="73"/>
      <c r="S42" s="73"/>
      <c r="T42" s="73"/>
      <c r="U42" s="73"/>
      <c r="V42" s="73"/>
    </row>
    <row r="43" spans="1:22" s="71" customFormat="1" x14ac:dyDescent="0.25">
      <c r="A43" s="23"/>
      <c r="B43" s="124"/>
      <c r="C43" s="79"/>
      <c r="D43" s="79"/>
      <c r="E43" s="79"/>
      <c r="F43" s="79"/>
      <c r="G43" s="79"/>
      <c r="H43" s="79"/>
      <c r="I43" s="83"/>
      <c r="J43" s="90"/>
      <c r="K43" s="73"/>
      <c r="L43" s="73"/>
      <c r="M43" s="73"/>
      <c r="N43" s="73"/>
      <c r="O43" s="73"/>
      <c r="P43" s="73"/>
      <c r="Q43" s="73"/>
      <c r="R43" s="73"/>
      <c r="S43" s="73"/>
      <c r="T43" s="73"/>
      <c r="U43" s="73"/>
      <c r="V43" s="73"/>
    </row>
    <row r="44" spans="1:22" s="71" customFormat="1" x14ac:dyDescent="0.25">
      <c r="A44" s="23"/>
      <c r="B44" s="125"/>
      <c r="C44" s="79"/>
      <c r="D44" s="79"/>
      <c r="E44" s="79"/>
      <c r="F44" s="79"/>
      <c r="G44" s="79"/>
      <c r="H44" s="79"/>
      <c r="I44" s="83"/>
      <c r="J44" s="90"/>
      <c r="K44" s="73"/>
      <c r="L44" s="73"/>
      <c r="M44" s="73"/>
      <c r="N44" s="73"/>
      <c r="O44" s="73"/>
      <c r="P44" s="73"/>
      <c r="Q44" s="73"/>
      <c r="R44" s="73"/>
      <c r="S44" s="73"/>
      <c r="T44" s="73"/>
      <c r="U44" s="73"/>
      <c r="V44" s="73"/>
    </row>
    <row r="45" spans="1:22" s="71" customFormat="1" x14ac:dyDescent="0.25">
      <c r="A45" s="23"/>
      <c r="B45" s="125"/>
      <c r="C45" s="79"/>
      <c r="D45" s="79"/>
      <c r="E45" s="79"/>
      <c r="F45" s="79"/>
      <c r="G45" s="79"/>
      <c r="H45" s="79"/>
      <c r="I45" s="83"/>
      <c r="J45" s="90"/>
      <c r="K45" s="73"/>
      <c r="L45" s="73"/>
      <c r="M45" s="73"/>
      <c r="N45" s="73"/>
      <c r="O45" s="73"/>
      <c r="P45" s="73"/>
      <c r="Q45" s="73"/>
      <c r="R45" s="73"/>
      <c r="S45" s="73"/>
      <c r="T45" s="73"/>
      <c r="U45" s="73"/>
      <c r="V45" s="73"/>
    </row>
    <row r="46" spans="1:22" s="71" customFormat="1" x14ac:dyDescent="0.25">
      <c r="A46" s="23"/>
      <c r="B46" s="125"/>
      <c r="C46" s="79"/>
      <c r="D46" s="79"/>
      <c r="E46" s="79"/>
      <c r="F46" s="79"/>
      <c r="G46" s="79"/>
      <c r="H46" s="79"/>
      <c r="I46" s="83"/>
      <c r="J46" s="90"/>
      <c r="K46" s="73"/>
      <c r="L46" s="73"/>
      <c r="M46" s="73"/>
      <c r="N46" s="73"/>
      <c r="O46" s="73"/>
      <c r="P46" s="73"/>
      <c r="Q46" s="73"/>
      <c r="R46" s="73"/>
      <c r="S46" s="73"/>
      <c r="T46" s="73"/>
      <c r="U46" s="73"/>
      <c r="V46" s="73"/>
    </row>
    <row r="47" spans="1:22" s="71" customFormat="1" x14ac:dyDescent="0.25">
      <c r="A47" s="23"/>
      <c r="B47" s="125"/>
      <c r="C47" s="79"/>
      <c r="D47" s="79"/>
      <c r="E47" s="79"/>
      <c r="F47" s="79"/>
      <c r="G47" s="79"/>
      <c r="H47" s="79"/>
      <c r="I47" s="83"/>
      <c r="J47" s="90"/>
      <c r="K47" s="73"/>
      <c r="L47" s="73"/>
      <c r="M47" s="73"/>
      <c r="N47" s="73"/>
      <c r="O47" s="73"/>
      <c r="P47" s="73"/>
      <c r="Q47" s="73"/>
      <c r="R47" s="73"/>
      <c r="S47" s="73"/>
      <c r="T47" s="73"/>
      <c r="U47" s="73"/>
      <c r="V47" s="73"/>
    </row>
    <row r="48" spans="1:22" s="71" customFormat="1" x14ac:dyDescent="0.25">
      <c r="A48" s="23"/>
      <c r="B48" s="125"/>
      <c r="C48" s="79"/>
      <c r="D48" s="79"/>
      <c r="E48" s="79"/>
      <c r="F48" s="79"/>
      <c r="G48" s="79"/>
      <c r="H48" s="79"/>
      <c r="I48" s="83"/>
      <c r="J48" s="90"/>
      <c r="K48" s="73"/>
      <c r="L48" s="73"/>
      <c r="M48" s="73"/>
      <c r="N48" s="73"/>
      <c r="O48" s="73"/>
      <c r="P48" s="73"/>
      <c r="Q48" s="73"/>
      <c r="R48" s="73"/>
      <c r="S48" s="73"/>
      <c r="T48" s="73"/>
      <c r="U48" s="73"/>
      <c r="V48" s="73"/>
    </row>
    <row r="49" spans="1:22" s="71" customFormat="1" x14ac:dyDescent="0.25">
      <c r="A49" s="23"/>
      <c r="B49" s="125"/>
      <c r="C49" s="79"/>
      <c r="D49" s="79"/>
      <c r="E49" s="79"/>
      <c r="F49" s="79"/>
      <c r="G49" s="79"/>
      <c r="H49" s="79"/>
      <c r="I49" s="83"/>
      <c r="J49" s="90"/>
      <c r="K49" s="73"/>
      <c r="L49" s="73"/>
      <c r="M49" s="73"/>
      <c r="N49" s="73"/>
      <c r="O49" s="73"/>
      <c r="P49" s="73"/>
      <c r="Q49" s="73"/>
      <c r="R49" s="73"/>
      <c r="S49" s="73"/>
      <c r="T49" s="73"/>
      <c r="U49" s="73"/>
      <c r="V49" s="73"/>
    </row>
    <row r="50" spans="1:22" s="71" customFormat="1" x14ac:dyDescent="0.25">
      <c r="A50" s="23"/>
      <c r="B50" s="125"/>
      <c r="C50" s="79"/>
      <c r="D50" s="79"/>
      <c r="E50" s="79"/>
      <c r="F50" s="79"/>
      <c r="G50" s="79"/>
      <c r="H50" s="79"/>
      <c r="I50" s="83"/>
      <c r="J50" s="90"/>
      <c r="K50" s="73"/>
      <c r="L50" s="73"/>
      <c r="M50" s="73"/>
      <c r="N50" s="73"/>
      <c r="O50" s="73"/>
      <c r="P50" s="73"/>
      <c r="Q50" s="73"/>
      <c r="R50" s="73"/>
      <c r="S50" s="73"/>
      <c r="T50" s="73"/>
      <c r="U50" s="73"/>
      <c r="V50" s="73"/>
    </row>
    <row r="51" spans="1:22" s="71" customFormat="1" x14ac:dyDescent="0.25">
      <c r="A51" s="23"/>
      <c r="B51" s="125"/>
      <c r="C51" s="79"/>
      <c r="D51" s="79"/>
      <c r="E51" s="79"/>
      <c r="F51" s="79"/>
      <c r="G51" s="79"/>
      <c r="H51" s="79"/>
      <c r="I51" s="83"/>
      <c r="J51" s="90"/>
      <c r="K51" s="73"/>
      <c r="L51" s="73"/>
      <c r="M51" s="73"/>
      <c r="N51" s="73"/>
      <c r="O51" s="73"/>
      <c r="P51" s="73"/>
      <c r="Q51" s="73"/>
      <c r="R51" s="73"/>
      <c r="S51" s="73"/>
      <c r="T51" s="73"/>
      <c r="U51" s="73"/>
      <c r="V51" s="73"/>
    </row>
    <row r="52" spans="1:22" s="71" customFormat="1" x14ac:dyDescent="0.25">
      <c r="A52" s="23"/>
      <c r="B52" s="125"/>
      <c r="C52" s="79"/>
      <c r="D52" s="79"/>
      <c r="E52" s="79"/>
      <c r="F52" s="79"/>
      <c r="G52" s="79"/>
      <c r="H52" s="79"/>
      <c r="I52" s="83"/>
      <c r="J52" s="90"/>
      <c r="K52" s="73"/>
      <c r="L52" s="73"/>
      <c r="M52" s="73"/>
      <c r="N52" s="73"/>
      <c r="O52" s="73"/>
      <c r="P52" s="73"/>
      <c r="Q52" s="73"/>
      <c r="R52" s="73"/>
      <c r="S52" s="73"/>
      <c r="T52" s="73"/>
      <c r="U52" s="73"/>
      <c r="V52" s="73"/>
    </row>
    <row r="53" spans="1:22" s="71" customFormat="1" x14ac:dyDescent="0.25">
      <c r="A53" s="23"/>
      <c r="B53" s="125"/>
      <c r="C53" s="79"/>
      <c r="D53" s="79"/>
      <c r="E53" s="79"/>
      <c r="F53" s="79"/>
      <c r="G53" s="79"/>
      <c r="H53" s="79"/>
      <c r="I53" s="83"/>
      <c r="J53" s="90"/>
      <c r="K53" s="73"/>
      <c r="L53" s="73"/>
      <c r="M53" s="73"/>
      <c r="N53" s="73"/>
      <c r="O53" s="73"/>
      <c r="P53" s="73"/>
      <c r="Q53" s="73"/>
      <c r="R53" s="73"/>
      <c r="S53" s="73"/>
      <c r="T53" s="73"/>
      <c r="U53" s="73"/>
      <c r="V53" s="73"/>
    </row>
    <row r="54" spans="1:22" s="71" customFormat="1" x14ac:dyDescent="0.25">
      <c r="A54" s="23"/>
      <c r="B54" s="125"/>
      <c r="C54" s="79"/>
      <c r="D54" s="79"/>
      <c r="E54" s="79"/>
      <c r="F54" s="79"/>
      <c r="G54" s="79"/>
      <c r="H54" s="79"/>
      <c r="I54" s="83"/>
      <c r="J54" s="90"/>
      <c r="K54" s="73"/>
      <c r="L54" s="73"/>
      <c r="M54" s="73"/>
      <c r="N54" s="73"/>
      <c r="O54" s="73"/>
      <c r="P54" s="73"/>
      <c r="Q54" s="73"/>
      <c r="R54" s="73"/>
      <c r="S54" s="73"/>
      <c r="T54" s="73"/>
      <c r="U54" s="73"/>
      <c r="V54" s="73"/>
    </row>
    <row r="55" spans="1:22" s="71" customFormat="1" x14ac:dyDescent="0.25">
      <c r="A55" s="23"/>
      <c r="B55" s="125"/>
      <c r="C55" s="79"/>
      <c r="D55" s="79"/>
      <c r="E55" s="79"/>
      <c r="F55" s="79"/>
      <c r="G55" s="79"/>
      <c r="H55" s="79"/>
      <c r="I55" s="83"/>
      <c r="J55" s="90"/>
      <c r="K55" s="73"/>
      <c r="L55" s="73"/>
      <c r="M55" s="73"/>
      <c r="N55" s="73"/>
      <c r="O55" s="73"/>
      <c r="P55" s="73"/>
      <c r="Q55" s="73"/>
      <c r="R55" s="73"/>
      <c r="S55" s="73"/>
      <c r="T55" s="73"/>
      <c r="U55" s="73"/>
      <c r="V55" s="73"/>
    </row>
    <row r="56" spans="1:22" s="71" customFormat="1" x14ac:dyDescent="0.25">
      <c r="A56" s="23"/>
      <c r="B56" s="125"/>
      <c r="C56" s="79"/>
      <c r="D56" s="79"/>
      <c r="E56" s="79"/>
      <c r="F56" s="79"/>
      <c r="G56" s="79"/>
      <c r="H56" s="79"/>
      <c r="I56" s="83"/>
      <c r="J56" s="90"/>
      <c r="K56" s="73"/>
      <c r="L56" s="73"/>
      <c r="M56" s="73"/>
      <c r="N56" s="73"/>
      <c r="O56" s="73"/>
      <c r="P56" s="73"/>
      <c r="Q56" s="73"/>
      <c r="R56" s="73"/>
      <c r="S56" s="73"/>
      <c r="T56" s="73"/>
      <c r="U56" s="73"/>
      <c r="V56" s="73"/>
    </row>
    <row r="57" spans="1:22" s="71" customFormat="1" x14ac:dyDescent="0.25">
      <c r="A57" s="23"/>
      <c r="B57" s="125"/>
      <c r="C57" s="79"/>
      <c r="D57" s="79"/>
      <c r="E57" s="79"/>
      <c r="F57" s="79"/>
      <c r="G57" s="79"/>
      <c r="H57" s="79"/>
      <c r="I57" s="83"/>
      <c r="J57" s="90"/>
      <c r="K57" s="73"/>
      <c r="L57" s="73"/>
      <c r="M57" s="73"/>
      <c r="N57" s="73"/>
      <c r="O57" s="73"/>
      <c r="P57" s="73"/>
      <c r="Q57" s="73"/>
      <c r="R57" s="73"/>
      <c r="S57" s="73"/>
      <c r="T57" s="73"/>
      <c r="U57" s="73"/>
      <c r="V57" s="73"/>
    </row>
    <row r="58" spans="1:22" s="12" customFormat="1" ht="18.75" x14ac:dyDescent="0.3">
      <c r="A58" s="27"/>
      <c r="B58" s="115" t="s">
        <v>49</v>
      </c>
      <c r="C58" s="372"/>
      <c r="D58" s="372"/>
      <c r="E58" s="372"/>
      <c r="F58" s="372"/>
      <c r="G58" s="372"/>
      <c r="H58" s="372"/>
      <c r="I58" s="161">
        <f>SUM(I59:I61)</f>
        <v>0</v>
      </c>
      <c r="J58" s="92"/>
      <c r="K58" s="76"/>
      <c r="L58" s="76"/>
      <c r="M58" s="76"/>
      <c r="N58" s="76"/>
      <c r="O58" s="76"/>
      <c r="P58" s="76"/>
      <c r="Q58" s="76"/>
      <c r="R58" s="76"/>
      <c r="S58" s="76"/>
      <c r="T58" s="76"/>
      <c r="U58" s="76"/>
      <c r="V58" s="76"/>
    </row>
    <row r="59" spans="1:22" s="71" customFormat="1" x14ac:dyDescent="0.25">
      <c r="A59" s="23"/>
      <c r="B59" s="370"/>
      <c r="C59" s="370"/>
      <c r="D59" s="370"/>
      <c r="E59" s="370"/>
      <c r="F59" s="370"/>
      <c r="G59" s="35"/>
      <c r="H59" s="371"/>
      <c r="I59" s="82"/>
      <c r="J59" s="90"/>
      <c r="K59" s="73"/>
      <c r="L59" s="73"/>
      <c r="M59" s="73"/>
      <c r="N59" s="73"/>
      <c r="O59" s="73"/>
      <c r="P59" s="73"/>
      <c r="Q59" s="73"/>
      <c r="R59" s="73"/>
      <c r="S59" s="73"/>
      <c r="T59" s="73"/>
      <c r="U59" s="73"/>
      <c r="V59" s="73"/>
    </row>
    <row r="60" spans="1:22" s="71" customFormat="1" x14ac:dyDescent="0.25">
      <c r="A60" s="23"/>
      <c r="B60" s="38"/>
      <c r="C60" s="38"/>
      <c r="D60" s="38"/>
      <c r="E60" s="38"/>
      <c r="F60" s="38"/>
      <c r="G60" s="38"/>
      <c r="H60" s="38"/>
      <c r="I60" s="82"/>
      <c r="J60" s="93"/>
      <c r="K60" s="73"/>
      <c r="L60" s="73"/>
      <c r="M60" s="73"/>
      <c r="N60" s="73"/>
      <c r="O60" s="73"/>
      <c r="P60" s="73"/>
      <c r="Q60" s="73"/>
      <c r="R60" s="73"/>
      <c r="S60" s="73"/>
      <c r="T60" s="73"/>
      <c r="U60" s="73"/>
      <c r="V60" s="73"/>
    </row>
    <row r="61" spans="1:22" s="12" customFormat="1" ht="15.75" x14ac:dyDescent="0.25">
      <c r="A61" s="27"/>
      <c r="B61" s="39"/>
      <c r="C61" s="39"/>
      <c r="D61" s="39"/>
      <c r="E61" s="39"/>
      <c r="F61" s="39"/>
      <c r="G61" s="39"/>
      <c r="H61" s="39"/>
      <c r="I61" s="85"/>
      <c r="J61" s="94"/>
      <c r="K61" s="76"/>
      <c r="L61" s="76"/>
      <c r="M61" s="76"/>
      <c r="N61" s="76"/>
      <c r="O61" s="76"/>
      <c r="P61" s="76"/>
      <c r="Q61" s="76"/>
      <c r="R61" s="76"/>
      <c r="S61" s="76"/>
      <c r="T61" s="76"/>
      <c r="U61" s="76"/>
      <c r="V61" s="76"/>
    </row>
    <row r="62" spans="1:22" s="71" customFormat="1" ht="18.75" x14ac:dyDescent="0.3">
      <c r="A62" s="23"/>
      <c r="B62" s="115" t="s">
        <v>50</v>
      </c>
      <c r="C62" s="372"/>
      <c r="D62" s="372"/>
      <c r="E62" s="372"/>
      <c r="F62" s="372"/>
      <c r="G62" s="372"/>
      <c r="H62" s="372"/>
      <c r="I62" s="161">
        <f>SUM(I63:I65)</f>
        <v>0</v>
      </c>
      <c r="J62" s="92"/>
      <c r="K62" s="73"/>
      <c r="L62" s="73"/>
      <c r="M62" s="73"/>
      <c r="N62" s="73"/>
      <c r="O62" s="73"/>
      <c r="P62" s="73"/>
      <c r="Q62" s="73"/>
      <c r="R62" s="73"/>
      <c r="S62" s="73"/>
      <c r="T62" s="73"/>
      <c r="U62" s="73"/>
      <c r="V62" s="73"/>
    </row>
    <row r="63" spans="1:22" s="71" customFormat="1" x14ac:dyDescent="0.25">
      <c r="A63" s="23"/>
      <c r="B63" s="157"/>
      <c r="C63" s="636"/>
      <c r="D63" s="626"/>
      <c r="E63" s="79"/>
      <c r="F63" s="128"/>
      <c r="G63" s="79"/>
      <c r="H63" s="79"/>
      <c r="I63" s="83"/>
      <c r="J63" s="90"/>
      <c r="K63" s="73"/>
      <c r="L63" s="73"/>
      <c r="M63" s="73"/>
      <c r="N63" s="73"/>
      <c r="O63" s="73"/>
      <c r="P63" s="73"/>
      <c r="Q63" s="73"/>
      <c r="R63" s="73"/>
      <c r="S63" s="73"/>
      <c r="T63" s="73"/>
      <c r="U63" s="73"/>
      <c r="V63" s="73"/>
    </row>
    <row r="64" spans="1:22" s="71" customFormat="1" x14ac:dyDescent="0.25">
      <c r="A64" s="23"/>
      <c r="B64" s="38"/>
      <c r="C64" s="38"/>
      <c r="D64" s="38"/>
      <c r="E64" s="38"/>
      <c r="F64" s="38"/>
      <c r="G64" s="38"/>
      <c r="H64" s="38"/>
      <c r="I64" s="82"/>
      <c r="J64" s="93"/>
      <c r="K64" s="73"/>
      <c r="L64" s="73"/>
      <c r="M64" s="73"/>
      <c r="N64" s="73"/>
      <c r="O64" s="73"/>
      <c r="P64" s="73"/>
      <c r="Q64" s="73"/>
      <c r="R64" s="73"/>
      <c r="S64" s="73"/>
      <c r="T64" s="73"/>
      <c r="U64" s="73"/>
      <c r="V64" s="73"/>
    </row>
    <row r="65" spans="1:22" s="5" customFormat="1" ht="21" x14ac:dyDescent="0.35">
      <c r="A65" s="28"/>
      <c r="B65" s="40" t="s">
        <v>15</v>
      </c>
      <c r="C65" s="40"/>
      <c r="D65" s="40"/>
      <c r="E65" s="40"/>
      <c r="F65" s="40"/>
      <c r="G65" s="40"/>
      <c r="H65" s="40"/>
      <c r="I65" s="66"/>
      <c r="J65" s="95"/>
      <c r="K65" s="77"/>
      <c r="L65" s="77"/>
      <c r="M65" s="77"/>
      <c r="N65" s="77"/>
      <c r="O65" s="77"/>
      <c r="P65" s="77"/>
      <c r="Q65" s="77"/>
      <c r="R65" s="77"/>
      <c r="S65" s="77"/>
      <c r="T65" s="77"/>
      <c r="U65" s="77"/>
      <c r="V65" s="77"/>
    </row>
    <row r="66" spans="1:22" s="15" customFormat="1" ht="18.75" x14ac:dyDescent="0.3">
      <c r="A66" s="23"/>
      <c r="B66" s="115" t="s">
        <v>65</v>
      </c>
      <c r="C66" s="372"/>
      <c r="D66" s="372"/>
      <c r="E66" s="372"/>
      <c r="F66" s="372"/>
      <c r="G66" s="372"/>
      <c r="H66" s="372"/>
      <c r="I66" s="162">
        <f>SUM(I67:I74)</f>
        <v>0</v>
      </c>
      <c r="J66" s="92"/>
      <c r="K66" s="73"/>
      <c r="L66" s="73"/>
      <c r="M66" s="73"/>
      <c r="N66" s="73"/>
      <c r="O66" s="73"/>
      <c r="P66" s="73"/>
      <c r="Q66" s="73"/>
      <c r="R66" s="73"/>
      <c r="S66" s="73"/>
      <c r="T66" s="73"/>
      <c r="U66" s="73"/>
      <c r="V66" s="73"/>
    </row>
    <row r="67" spans="1:22" s="71" customFormat="1" x14ac:dyDescent="0.25">
      <c r="A67" s="23"/>
      <c r="B67" s="79"/>
      <c r="C67" s="619"/>
      <c r="D67" s="620"/>
      <c r="E67" s="38"/>
      <c r="F67" s="79"/>
      <c r="G67" s="79"/>
      <c r="H67" s="79"/>
      <c r="I67" s="65"/>
      <c r="J67" s="90"/>
      <c r="K67" s="73"/>
      <c r="L67" s="73"/>
      <c r="M67" s="73"/>
      <c r="N67" s="73"/>
      <c r="O67" s="73"/>
      <c r="P67" s="73"/>
      <c r="Q67" s="73"/>
      <c r="R67" s="73"/>
      <c r="S67" s="73"/>
      <c r="T67" s="73"/>
      <c r="U67" s="73"/>
      <c r="V67" s="73"/>
    </row>
    <row r="68" spans="1:22" s="71" customFormat="1" x14ac:dyDescent="0.25">
      <c r="A68" s="23"/>
      <c r="B68" s="79"/>
      <c r="C68" s="619"/>
      <c r="D68" s="620"/>
      <c r="E68" s="38"/>
      <c r="F68" s="79"/>
      <c r="G68" s="79"/>
      <c r="H68" s="79"/>
      <c r="I68" s="65"/>
      <c r="J68" s="90"/>
      <c r="K68" s="73"/>
      <c r="L68" s="73"/>
      <c r="M68" s="73"/>
      <c r="N68" s="73"/>
      <c r="O68" s="73"/>
      <c r="P68" s="73"/>
      <c r="Q68" s="73"/>
      <c r="R68" s="73"/>
      <c r="S68" s="73"/>
      <c r="T68" s="73"/>
      <c r="U68" s="73"/>
      <c r="V68" s="73"/>
    </row>
    <row r="69" spans="1:22" s="71" customFormat="1" x14ac:dyDescent="0.25">
      <c r="A69" s="23"/>
      <c r="B69" s="79"/>
      <c r="C69" s="619"/>
      <c r="D69" s="620"/>
      <c r="E69" s="38"/>
      <c r="F69" s="79"/>
      <c r="G69" s="79"/>
      <c r="H69" s="79"/>
      <c r="I69" s="65"/>
      <c r="J69" s="90"/>
      <c r="K69" s="73"/>
      <c r="L69" s="73"/>
      <c r="M69" s="73"/>
      <c r="N69" s="73"/>
      <c r="O69" s="73"/>
      <c r="P69" s="73"/>
      <c r="Q69" s="73"/>
      <c r="R69" s="73"/>
      <c r="S69" s="73"/>
      <c r="T69" s="73"/>
      <c r="U69" s="73"/>
      <c r="V69" s="73"/>
    </row>
    <row r="70" spans="1:22" s="71" customFormat="1" x14ac:dyDescent="0.25">
      <c r="A70" s="23"/>
      <c r="B70" s="79"/>
      <c r="C70" s="619"/>
      <c r="D70" s="620"/>
      <c r="E70" s="38"/>
      <c r="F70" s="79"/>
      <c r="G70" s="79"/>
      <c r="H70" s="79"/>
      <c r="I70" s="65"/>
      <c r="J70" s="90"/>
      <c r="K70" s="73"/>
      <c r="L70" s="73"/>
      <c r="M70" s="73"/>
      <c r="N70" s="73"/>
      <c r="O70" s="73"/>
      <c r="P70" s="73"/>
      <c r="Q70" s="73"/>
      <c r="R70" s="73"/>
      <c r="S70" s="73"/>
      <c r="T70" s="73"/>
      <c r="U70" s="73"/>
      <c r="V70" s="73"/>
    </row>
    <row r="71" spans="1:22" s="71" customFormat="1" x14ac:dyDescent="0.25">
      <c r="A71" s="23"/>
      <c r="B71" s="79"/>
      <c r="C71" s="619"/>
      <c r="D71" s="620"/>
      <c r="E71" s="38"/>
      <c r="F71" s="79"/>
      <c r="G71" s="79"/>
      <c r="H71" s="79"/>
      <c r="I71" s="65"/>
      <c r="J71" s="90"/>
      <c r="K71" s="73"/>
      <c r="L71" s="73"/>
      <c r="M71" s="73"/>
      <c r="N71" s="73"/>
      <c r="O71" s="73"/>
      <c r="P71" s="73"/>
      <c r="Q71" s="73"/>
      <c r="R71" s="73"/>
      <c r="S71" s="73"/>
      <c r="T71" s="73"/>
      <c r="U71" s="73"/>
      <c r="V71" s="73"/>
    </row>
    <row r="72" spans="1:22" s="71" customFormat="1" x14ac:dyDescent="0.25">
      <c r="A72" s="23"/>
      <c r="B72" s="79"/>
      <c r="C72" s="619"/>
      <c r="D72" s="620"/>
      <c r="E72" s="38"/>
      <c r="F72" s="79"/>
      <c r="G72" s="79"/>
      <c r="H72" s="79"/>
      <c r="I72" s="65"/>
      <c r="J72" s="90"/>
      <c r="K72" s="73"/>
      <c r="L72" s="73"/>
      <c r="M72" s="73"/>
      <c r="N72" s="73"/>
      <c r="O72" s="73"/>
      <c r="P72" s="73"/>
      <c r="Q72" s="73"/>
      <c r="R72" s="73"/>
      <c r="S72" s="73"/>
      <c r="T72" s="73"/>
      <c r="U72" s="73"/>
      <c r="V72" s="73"/>
    </row>
    <row r="73" spans="1:22" s="71" customFormat="1" x14ac:dyDescent="0.25">
      <c r="A73" s="23"/>
      <c r="B73" s="79"/>
      <c r="C73" s="619"/>
      <c r="D73" s="620"/>
      <c r="E73" s="38"/>
      <c r="F73" s="79"/>
      <c r="G73" s="79"/>
      <c r="H73" s="79"/>
      <c r="I73" s="65"/>
      <c r="J73" s="90"/>
      <c r="K73" s="73"/>
      <c r="L73" s="73"/>
      <c r="M73" s="73"/>
      <c r="N73" s="73"/>
      <c r="O73" s="73"/>
      <c r="P73" s="73"/>
      <c r="Q73" s="73"/>
      <c r="R73" s="73"/>
      <c r="S73" s="73"/>
      <c r="T73" s="73"/>
      <c r="U73" s="73"/>
      <c r="V73" s="73"/>
    </row>
    <row r="74" spans="1:22" s="71" customFormat="1" x14ac:dyDescent="0.25">
      <c r="A74" s="23"/>
      <c r="B74" s="79"/>
      <c r="C74" s="619"/>
      <c r="D74" s="620"/>
      <c r="E74" s="38"/>
      <c r="F74" s="79"/>
      <c r="G74" s="79"/>
      <c r="H74" s="79"/>
      <c r="I74" s="65"/>
      <c r="J74" s="90"/>
      <c r="K74" s="73"/>
      <c r="L74" s="73"/>
      <c r="M74" s="73"/>
      <c r="N74" s="73"/>
      <c r="O74" s="73"/>
      <c r="P74" s="73"/>
      <c r="Q74" s="73"/>
      <c r="R74" s="73"/>
      <c r="S74" s="73"/>
      <c r="T74" s="73"/>
      <c r="U74" s="73"/>
      <c r="V74" s="73"/>
    </row>
    <row r="75" spans="1:22" s="71" customFormat="1" x14ac:dyDescent="0.25">
      <c r="A75" s="23"/>
      <c r="B75" s="38"/>
      <c r="C75" s="38"/>
      <c r="D75" s="38"/>
      <c r="E75" s="38"/>
      <c r="F75" s="38"/>
      <c r="G75" s="38"/>
      <c r="H75" s="38"/>
      <c r="I75" s="65"/>
      <c r="J75" s="93"/>
      <c r="K75" s="73"/>
      <c r="L75" s="73"/>
      <c r="M75" s="73"/>
      <c r="N75" s="73"/>
      <c r="O75" s="73"/>
      <c r="P75" s="73"/>
      <c r="Q75" s="73"/>
      <c r="R75" s="73"/>
      <c r="S75" s="73"/>
      <c r="T75" s="73"/>
      <c r="U75" s="73"/>
      <c r="V75" s="73"/>
    </row>
    <row r="76" spans="1:22" s="71" customFormat="1" x14ac:dyDescent="0.25">
      <c r="A76" s="23"/>
      <c r="B76" s="38"/>
      <c r="C76" s="38"/>
      <c r="D76" s="38"/>
      <c r="E76" s="38"/>
      <c r="F76" s="38"/>
      <c r="G76" s="38"/>
      <c r="H76" s="38"/>
      <c r="I76" s="65"/>
      <c r="J76" s="93"/>
      <c r="K76" s="73"/>
      <c r="L76" s="73"/>
      <c r="M76" s="73"/>
      <c r="N76" s="73"/>
      <c r="O76" s="73"/>
      <c r="P76" s="73"/>
      <c r="Q76" s="73"/>
      <c r="R76" s="73"/>
      <c r="S76" s="73"/>
      <c r="T76" s="73"/>
      <c r="U76" s="73"/>
      <c r="V76" s="73"/>
    </row>
    <row r="77" spans="1:22" s="5" customFormat="1" ht="21" x14ac:dyDescent="0.35">
      <c r="A77" s="28"/>
      <c r="B77" s="40" t="s">
        <v>10</v>
      </c>
      <c r="C77" s="40"/>
      <c r="D77" s="40"/>
      <c r="E77" s="40"/>
      <c r="F77" s="40"/>
      <c r="G77" s="40"/>
      <c r="H77" s="40"/>
      <c r="I77" s="66"/>
      <c r="J77" s="95"/>
      <c r="K77" s="77"/>
      <c r="L77" s="77"/>
      <c r="M77" s="77"/>
      <c r="N77" s="77"/>
      <c r="O77" s="77"/>
      <c r="P77" s="77"/>
      <c r="Q77" s="77"/>
      <c r="R77" s="77"/>
      <c r="S77" s="77"/>
      <c r="T77" s="77"/>
      <c r="U77" s="77"/>
      <c r="V77" s="77"/>
    </row>
    <row r="78" spans="1:22" ht="18.75" x14ac:dyDescent="0.3">
      <c r="A78" s="23"/>
      <c r="B78" s="115" t="s">
        <v>13</v>
      </c>
      <c r="C78" s="372"/>
      <c r="D78" s="372"/>
      <c r="E78" s="372"/>
      <c r="F78" s="372"/>
      <c r="G78" s="372"/>
      <c r="H78" s="372"/>
      <c r="I78" s="162">
        <f>SUM(I79:I81)</f>
        <v>0</v>
      </c>
      <c r="J78" s="92"/>
      <c r="K78" s="73"/>
      <c r="L78" s="73"/>
      <c r="M78" s="73"/>
      <c r="N78" s="73"/>
      <c r="O78" s="73"/>
      <c r="P78" s="73"/>
      <c r="Q78" s="73"/>
      <c r="R78" s="73"/>
      <c r="S78" s="73"/>
      <c r="T78" s="73"/>
      <c r="U78" s="73"/>
      <c r="V78" s="73"/>
    </row>
    <row r="79" spans="1:22" x14ac:dyDescent="0.25">
      <c r="A79" s="23"/>
      <c r="B79" s="79"/>
      <c r="C79" s="622"/>
      <c r="D79" s="623"/>
      <c r="E79" s="79"/>
      <c r="F79" s="79"/>
      <c r="G79" s="79"/>
      <c r="H79" s="79"/>
      <c r="I79" s="63"/>
      <c r="J79" s="90"/>
      <c r="K79" s="73"/>
      <c r="L79" s="73"/>
      <c r="M79" s="73"/>
      <c r="N79" s="73"/>
      <c r="O79" s="73"/>
      <c r="P79" s="73"/>
      <c r="Q79" s="73"/>
      <c r="R79" s="73"/>
      <c r="S79" s="73"/>
      <c r="T79" s="73"/>
      <c r="U79" s="73"/>
      <c r="V79" s="73"/>
    </row>
    <row r="80" spans="1:22" x14ac:dyDescent="0.25">
      <c r="A80" s="23"/>
      <c r="B80" s="79"/>
      <c r="C80" s="619"/>
      <c r="D80" s="621"/>
      <c r="E80" s="79"/>
      <c r="F80" s="79"/>
      <c r="G80" s="79"/>
      <c r="H80" s="79"/>
      <c r="I80" s="63"/>
      <c r="J80" s="90"/>
      <c r="K80" s="73"/>
      <c r="L80" s="73"/>
      <c r="M80" s="73"/>
      <c r="N80" s="73"/>
      <c r="O80" s="73"/>
      <c r="P80" s="73"/>
      <c r="Q80" s="73"/>
      <c r="R80" s="73"/>
      <c r="S80" s="73"/>
      <c r="T80" s="73"/>
      <c r="U80" s="73"/>
      <c r="V80" s="73"/>
    </row>
    <row r="81" spans="1:22" x14ac:dyDescent="0.25">
      <c r="A81" s="23"/>
      <c r="B81" s="35"/>
      <c r="C81" s="35"/>
      <c r="D81" s="35"/>
      <c r="E81" s="35"/>
      <c r="F81" s="35"/>
      <c r="G81" s="35"/>
      <c r="H81" s="35"/>
      <c r="I81" s="63"/>
      <c r="J81" s="91"/>
      <c r="K81" s="73"/>
      <c r="L81" s="73"/>
      <c r="M81" s="73"/>
      <c r="N81" s="73"/>
      <c r="O81" s="73"/>
      <c r="P81" s="73"/>
      <c r="Q81" s="73"/>
      <c r="R81" s="73"/>
      <c r="S81" s="73"/>
      <c r="T81" s="73"/>
      <c r="U81" s="73"/>
      <c r="V81" s="73"/>
    </row>
    <row r="82" spans="1:22" s="5" customFormat="1" ht="21" x14ac:dyDescent="0.35">
      <c r="A82" s="28"/>
      <c r="B82" s="40" t="s">
        <v>11</v>
      </c>
      <c r="C82" s="40"/>
      <c r="D82" s="40"/>
      <c r="E82" s="40"/>
      <c r="F82" s="40"/>
      <c r="G82" s="40"/>
      <c r="H82" s="40"/>
      <c r="I82" s="66"/>
      <c r="J82" s="95"/>
      <c r="K82" s="77"/>
      <c r="L82" s="77"/>
      <c r="M82" s="77"/>
      <c r="N82" s="77"/>
      <c r="O82" s="77"/>
      <c r="P82" s="77"/>
      <c r="Q82" s="77"/>
      <c r="R82" s="77"/>
      <c r="S82" s="77"/>
      <c r="T82" s="77"/>
      <c r="U82" s="77"/>
      <c r="V82" s="77"/>
    </row>
    <row r="83" spans="1:22" s="18" customFormat="1" ht="18.75" x14ac:dyDescent="0.3">
      <c r="A83" s="29"/>
      <c r="B83" s="111" t="s">
        <v>17</v>
      </c>
      <c r="C83" s="41"/>
      <c r="D83" s="41"/>
      <c r="E83" s="41"/>
      <c r="F83" s="41"/>
      <c r="G83" s="41"/>
      <c r="H83" s="41"/>
      <c r="I83" s="162">
        <f>SUM(I84:I86)</f>
        <v>0</v>
      </c>
      <c r="J83" s="90"/>
      <c r="K83" s="32"/>
      <c r="L83" s="32"/>
      <c r="M83" s="32"/>
      <c r="N83" s="32"/>
      <c r="O83" s="32"/>
      <c r="P83" s="32"/>
      <c r="Q83" s="32"/>
      <c r="R83" s="32"/>
      <c r="S83" s="32"/>
      <c r="T83" s="32"/>
      <c r="U83" s="32"/>
      <c r="V83" s="32"/>
    </row>
    <row r="84" spans="1:22" s="18" customFormat="1" x14ac:dyDescent="0.25">
      <c r="A84" s="29"/>
      <c r="B84" s="117"/>
      <c r="C84" s="616"/>
      <c r="D84" s="617"/>
      <c r="E84" s="118"/>
      <c r="F84" s="117"/>
      <c r="G84" s="117"/>
      <c r="H84" s="117"/>
      <c r="I84" s="67"/>
      <c r="J84" s="90"/>
      <c r="K84" s="32"/>
      <c r="L84" s="32"/>
      <c r="M84" s="32"/>
      <c r="N84" s="32"/>
      <c r="O84" s="32"/>
      <c r="P84" s="32"/>
      <c r="Q84" s="32"/>
      <c r="R84" s="32"/>
      <c r="S84" s="32"/>
      <c r="T84" s="32"/>
      <c r="U84" s="32"/>
      <c r="V84" s="32"/>
    </row>
    <row r="85" spans="1:22" s="18" customFormat="1" x14ac:dyDescent="0.25">
      <c r="A85" s="29"/>
      <c r="B85" s="117"/>
      <c r="C85" s="369"/>
      <c r="D85" s="368"/>
      <c r="E85" s="118"/>
      <c r="F85" s="117"/>
      <c r="G85" s="117"/>
      <c r="H85" s="117"/>
      <c r="I85" s="67"/>
      <c r="J85" s="90"/>
      <c r="K85" s="32"/>
      <c r="L85" s="32"/>
      <c r="M85" s="32"/>
      <c r="N85" s="32"/>
      <c r="O85" s="32"/>
      <c r="P85" s="32"/>
      <c r="Q85" s="32"/>
      <c r="R85" s="32"/>
      <c r="S85" s="32"/>
      <c r="T85" s="32"/>
      <c r="U85" s="32"/>
      <c r="V85" s="32"/>
    </row>
    <row r="86" spans="1:22" s="18" customFormat="1" x14ac:dyDescent="0.25">
      <c r="A86" s="29"/>
      <c r="B86" s="117"/>
      <c r="C86" s="369"/>
      <c r="D86" s="368"/>
      <c r="E86" s="118"/>
      <c r="F86" s="117"/>
      <c r="G86" s="117"/>
      <c r="H86" s="117"/>
      <c r="I86" s="67"/>
      <c r="J86" s="90"/>
      <c r="K86" s="32"/>
      <c r="L86" s="32"/>
      <c r="M86" s="32"/>
      <c r="N86" s="32"/>
      <c r="O86" s="32"/>
      <c r="P86" s="32"/>
      <c r="Q86" s="32"/>
      <c r="R86" s="32"/>
      <c r="S86" s="32"/>
      <c r="T86" s="32"/>
      <c r="U86" s="32"/>
      <c r="V86" s="32"/>
    </row>
    <row r="87" spans="1:22" s="18" customFormat="1" ht="18.75" x14ac:dyDescent="0.3">
      <c r="A87" s="29"/>
      <c r="B87" s="112" t="s">
        <v>330</v>
      </c>
      <c r="C87" s="113"/>
      <c r="D87" s="113"/>
      <c r="E87" s="113"/>
      <c r="F87" s="113"/>
      <c r="G87" s="113"/>
      <c r="H87" s="113"/>
      <c r="I87" s="162">
        <f>SUM(I88:I101)</f>
        <v>0</v>
      </c>
      <c r="J87" s="90"/>
      <c r="K87" s="32"/>
      <c r="L87" s="32"/>
      <c r="M87" s="32"/>
      <c r="N87" s="32"/>
      <c r="O87" s="32"/>
      <c r="P87" s="32"/>
      <c r="Q87" s="32"/>
      <c r="R87" s="32"/>
      <c r="S87" s="32"/>
      <c r="T87" s="32"/>
      <c r="U87" s="32"/>
      <c r="V87" s="32"/>
    </row>
    <row r="88" spans="1:22" s="18" customFormat="1" x14ac:dyDescent="0.25">
      <c r="A88" s="29"/>
      <c r="B88" s="117"/>
      <c r="C88" s="618"/>
      <c r="D88" s="617"/>
      <c r="E88" s="118"/>
      <c r="F88" s="117"/>
      <c r="G88" s="117"/>
      <c r="H88" s="42"/>
      <c r="I88" s="114"/>
      <c r="J88" s="90"/>
      <c r="K88" s="32"/>
      <c r="L88" s="32"/>
      <c r="M88" s="32"/>
      <c r="N88" s="32"/>
      <c r="O88" s="32"/>
      <c r="P88" s="32"/>
      <c r="Q88" s="32"/>
      <c r="R88" s="32"/>
      <c r="S88" s="32"/>
      <c r="T88" s="32"/>
      <c r="U88" s="32"/>
      <c r="V88" s="32"/>
    </row>
    <row r="89" spans="1:22" s="18" customFormat="1" x14ac:dyDescent="0.25">
      <c r="A89" s="29"/>
      <c r="B89" s="117"/>
      <c r="C89" s="618"/>
      <c r="D89" s="617"/>
      <c r="E89" s="118"/>
      <c r="F89" s="117"/>
      <c r="G89" s="117"/>
      <c r="H89" s="42"/>
      <c r="I89" s="114"/>
      <c r="J89" s="90"/>
      <c r="K89" s="32"/>
      <c r="L89" s="32"/>
      <c r="M89" s="32"/>
      <c r="N89" s="32"/>
      <c r="O89" s="32"/>
      <c r="P89" s="32"/>
      <c r="Q89" s="32"/>
      <c r="R89" s="32"/>
      <c r="S89" s="32"/>
      <c r="T89" s="32"/>
      <c r="U89" s="32"/>
      <c r="V89" s="32"/>
    </row>
    <row r="90" spans="1:22" s="18" customFormat="1" x14ac:dyDescent="0.25">
      <c r="A90" s="29"/>
      <c r="B90" s="117"/>
      <c r="C90" s="618"/>
      <c r="D90" s="617"/>
      <c r="E90" s="118"/>
      <c r="F90" s="117"/>
      <c r="G90" s="117"/>
      <c r="H90" s="42"/>
      <c r="I90" s="114"/>
      <c r="J90" s="90"/>
      <c r="K90" s="32"/>
      <c r="L90" s="32"/>
      <c r="M90" s="32"/>
      <c r="N90" s="32"/>
      <c r="O90" s="32"/>
      <c r="P90" s="32"/>
      <c r="Q90" s="32"/>
      <c r="R90" s="32"/>
      <c r="S90" s="32"/>
      <c r="T90" s="32"/>
      <c r="U90" s="32"/>
      <c r="V90" s="32"/>
    </row>
    <row r="91" spans="1:22" s="18" customFormat="1" x14ac:dyDescent="0.25">
      <c r="A91" s="29"/>
      <c r="B91" s="117"/>
      <c r="C91" s="618"/>
      <c r="D91" s="617"/>
      <c r="E91" s="118"/>
      <c r="F91" s="117"/>
      <c r="G91" s="117"/>
      <c r="H91" s="42"/>
      <c r="I91" s="114"/>
      <c r="J91" s="90"/>
      <c r="K91" s="32"/>
      <c r="L91" s="32"/>
      <c r="M91" s="32"/>
      <c r="N91" s="32"/>
      <c r="O91" s="32"/>
      <c r="P91" s="32"/>
      <c r="Q91" s="32"/>
      <c r="R91" s="32"/>
      <c r="S91" s="32"/>
      <c r="T91" s="32"/>
      <c r="U91" s="32"/>
      <c r="V91" s="32"/>
    </row>
    <row r="92" spans="1:22" s="18" customFormat="1" x14ac:dyDescent="0.25">
      <c r="A92" s="29"/>
      <c r="B92" s="117"/>
      <c r="C92" s="618"/>
      <c r="D92" s="617"/>
      <c r="E92" s="118"/>
      <c r="F92" s="117"/>
      <c r="G92" s="117"/>
      <c r="H92" s="42"/>
      <c r="I92" s="114"/>
      <c r="J92" s="90"/>
      <c r="K92" s="32"/>
      <c r="L92" s="32"/>
      <c r="M92" s="32"/>
      <c r="N92" s="32"/>
      <c r="O92" s="32"/>
      <c r="P92" s="32"/>
      <c r="Q92" s="32"/>
      <c r="R92" s="32"/>
      <c r="S92" s="32"/>
      <c r="T92" s="32"/>
      <c r="U92" s="32"/>
      <c r="V92" s="32"/>
    </row>
    <row r="93" spans="1:22" s="18" customFormat="1" x14ac:dyDescent="0.25">
      <c r="A93" s="29"/>
      <c r="B93" s="120"/>
      <c r="C93" s="618"/>
      <c r="D93" s="617"/>
      <c r="E93" s="118"/>
      <c r="F93" s="117"/>
      <c r="G93" s="117"/>
      <c r="H93" s="42"/>
      <c r="I93" s="114"/>
      <c r="J93" s="90"/>
      <c r="K93" s="32"/>
      <c r="L93" s="32"/>
      <c r="M93" s="32"/>
      <c r="N93" s="32"/>
      <c r="O93" s="32"/>
      <c r="P93" s="32"/>
      <c r="Q93" s="32"/>
      <c r="R93" s="32"/>
      <c r="S93" s="32"/>
      <c r="T93" s="32"/>
      <c r="U93" s="32"/>
      <c r="V93" s="32"/>
    </row>
    <row r="94" spans="1:22" s="18" customFormat="1" x14ac:dyDescent="0.25">
      <c r="A94" s="29"/>
      <c r="B94" s="117"/>
      <c r="C94" s="618"/>
      <c r="D94" s="617"/>
      <c r="E94" s="118"/>
      <c r="F94" s="117"/>
      <c r="G94" s="117"/>
      <c r="H94" s="42"/>
      <c r="I94" s="114"/>
      <c r="J94" s="90"/>
      <c r="K94" s="32"/>
      <c r="L94" s="32"/>
      <c r="M94" s="32"/>
      <c r="N94" s="32"/>
      <c r="O94" s="32"/>
      <c r="P94" s="32"/>
      <c r="Q94" s="32"/>
      <c r="R94" s="32"/>
      <c r="S94" s="32"/>
      <c r="T94" s="32"/>
      <c r="U94" s="32"/>
      <c r="V94" s="32"/>
    </row>
    <row r="95" spans="1:22" s="18" customFormat="1" x14ac:dyDescent="0.25">
      <c r="A95" s="29"/>
      <c r="B95" s="117"/>
      <c r="C95" s="618"/>
      <c r="D95" s="617"/>
      <c r="E95" s="118"/>
      <c r="F95" s="117"/>
      <c r="G95" s="117"/>
      <c r="H95" s="42"/>
      <c r="I95" s="114"/>
      <c r="J95" s="90"/>
      <c r="K95" s="32"/>
      <c r="L95" s="32"/>
      <c r="M95" s="32"/>
      <c r="N95" s="32"/>
      <c r="O95" s="32"/>
      <c r="P95" s="32"/>
      <c r="Q95" s="32"/>
      <c r="R95" s="32"/>
      <c r="S95" s="32"/>
      <c r="T95" s="32"/>
      <c r="U95" s="32"/>
      <c r="V95" s="32"/>
    </row>
    <row r="96" spans="1:22" s="18" customFormat="1" x14ac:dyDescent="0.25">
      <c r="A96" s="29"/>
      <c r="B96" s="117"/>
      <c r="C96" s="618"/>
      <c r="D96" s="617"/>
      <c r="E96" s="118"/>
      <c r="F96" s="117"/>
      <c r="G96" s="117"/>
      <c r="H96" s="42"/>
      <c r="I96" s="114"/>
      <c r="J96" s="90"/>
      <c r="K96" s="32"/>
      <c r="L96" s="32"/>
      <c r="M96" s="32"/>
      <c r="N96" s="32"/>
      <c r="O96" s="32"/>
      <c r="P96" s="32"/>
      <c r="Q96" s="32"/>
      <c r="R96" s="32"/>
      <c r="S96" s="32"/>
      <c r="T96" s="32"/>
      <c r="U96" s="32"/>
      <c r="V96" s="32"/>
    </row>
    <row r="97" spans="1:22" s="18" customFormat="1" x14ac:dyDescent="0.25">
      <c r="A97" s="29"/>
      <c r="B97" s="117"/>
      <c r="C97" s="616"/>
      <c r="D97" s="617"/>
      <c r="E97" s="118"/>
      <c r="F97" s="117"/>
      <c r="G97" s="117"/>
      <c r="H97" s="42"/>
      <c r="I97" s="114"/>
      <c r="J97" s="90"/>
      <c r="K97" s="32"/>
      <c r="L97" s="32"/>
      <c r="M97" s="32"/>
      <c r="N97" s="32"/>
      <c r="O97" s="32"/>
      <c r="P97" s="32"/>
      <c r="Q97" s="32"/>
      <c r="R97" s="32"/>
      <c r="S97" s="32"/>
      <c r="T97" s="32"/>
      <c r="U97" s="32"/>
      <c r="V97" s="32"/>
    </row>
    <row r="98" spans="1:22" s="18" customFormat="1" x14ac:dyDescent="0.25">
      <c r="A98" s="29"/>
      <c r="B98" s="117"/>
      <c r="C98" s="616"/>
      <c r="D98" s="617"/>
      <c r="E98" s="118"/>
      <c r="F98" s="117"/>
      <c r="G98" s="117"/>
      <c r="H98" s="42"/>
      <c r="I98" s="114"/>
      <c r="J98" s="90"/>
      <c r="K98" s="32"/>
      <c r="L98" s="32"/>
      <c r="M98" s="32"/>
      <c r="N98" s="32"/>
      <c r="O98" s="32"/>
      <c r="P98" s="32"/>
      <c r="Q98" s="32"/>
      <c r="R98" s="32"/>
      <c r="S98" s="32"/>
      <c r="T98" s="32"/>
      <c r="U98" s="32"/>
      <c r="V98" s="32"/>
    </row>
    <row r="99" spans="1:22" s="18" customFormat="1" x14ac:dyDescent="0.25">
      <c r="A99" s="29"/>
      <c r="B99" s="117"/>
      <c r="C99" s="616"/>
      <c r="D99" s="617"/>
      <c r="E99" s="118"/>
      <c r="F99" s="117"/>
      <c r="G99" s="117"/>
      <c r="H99" s="42"/>
      <c r="I99" s="114"/>
      <c r="J99" s="90"/>
      <c r="K99" s="32"/>
      <c r="L99" s="32"/>
      <c r="M99" s="32"/>
      <c r="N99" s="32"/>
      <c r="O99" s="32"/>
      <c r="P99" s="32"/>
      <c r="Q99" s="32"/>
      <c r="R99" s="32"/>
      <c r="S99" s="32"/>
      <c r="T99" s="32"/>
      <c r="U99" s="32"/>
      <c r="V99" s="32"/>
    </row>
    <row r="100" spans="1:22" s="18" customFormat="1" x14ac:dyDescent="0.25">
      <c r="A100" s="29"/>
      <c r="B100" s="117"/>
      <c r="C100" s="118"/>
      <c r="D100" s="118"/>
      <c r="E100" s="118"/>
      <c r="F100" s="118"/>
      <c r="G100" s="118"/>
      <c r="H100" s="41"/>
      <c r="I100" s="67"/>
      <c r="J100" s="90"/>
      <c r="K100" s="32"/>
      <c r="L100" s="32"/>
      <c r="M100" s="32"/>
      <c r="N100" s="32"/>
      <c r="O100" s="32"/>
      <c r="P100" s="32"/>
      <c r="Q100" s="32"/>
      <c r="R100" s="32"/>
      <c r="S100" s="32"/>
      <c r="T100" s="32"/>
      <c r="U100" s="32"/>
      <c r="V100" s="32"/>
    </row>
    <row r="101" spans="1:22" s="18" customFormat="1" x14ac:dyDescent="0.25">
      <c r="A101" s="29"/>
      <c r="B101" s="118"/>
      <c r="C101" s="118"/>
      <c r="D101" s="118"/>
      <c r="E101" s="118"/>
      <c r="F101" s="118"/>
      <c r="G101" s="118"/>
      <c r="H101" s="41"/>
      <c r="I101" s="67"/>
      <c r="J101" s="90"/>
      <c r="K101" s="32"/>
      <c r="L101" s="32"/>
      <c r="M101" s="32"/>
      <c r="N101" s="32"/>
      <c r="O101" s="32"/>
      <c r="P101" s="32"/>
      <c r="Q101" s="32"/>
      <c r="R101" s="32"/>
      <c r="S101" s="32"/>
      <c r="T101" s="32"/>
      <c r="U101" s="32"/>
      <c r="V101" s="32"/>
    </row>
    <row r="102" spans="1:22" s="17" customFormat="1" x14ac:dyDescent="0.25">
      <c r="A102" s="29"/>
      <c r="B102" s="119" t="s">
        <v>12</v>
      </c>
      <c r="C102" s="118"/>
      <c r="D102" s="118"/>
      <c r="E102" s="118"/>
      <c r="F102" s="118"/>
      <c r="G102" s="118"/>
      <c r="H102" s="41"/>
      <c r="I102" s="67"/>
      <c r="J102" s="90"/>
      <c r="K102" s="32"/>
      <c r="L102" s="32"/>
      <c r="M102" s="32"/>
      <c r="N102" s="32"/>
      <c r="O102" s="32"/>
      <c r="P102" s="32"/>
      <c r="Q102" s="32"/>
      <c r="R102" s="32"/>
      <c r="S102" s="32"/>
      <c r="T102" s="32"/>
      <c r="U102" s="32"/>
      <c r="V102" s="32"/>
    </row>
    <row r="103" spans="1:22" s="18" customFormat="1" x14ac:dyDescent="0.25">
      <c r="A103" s="29"/>
      <c r="B103" s="111" t="s">
        <v>16</v>
      </c>
      <c r="C103" s="41"/>
      <c r="D103" s="41"/>
      <c r="E103" s="41"/>
      <c r="F103" s="41"/>
      <c r="G103" s="41"/>
      <c r="H103" s="41"/>
      <c r="I103" s="67"/>
      <c r="J103" s="90"/>
      <c r="K103" s="32"/>
      <c r="L103" s="32"/>
      <c r="M103" s="32"/>
      <c r="N103" s="32"/>
      <c r="O103" s="32"/>
      <c r="P103" s="32"/>
      <c r="Q103" s="32"/>
      <c r="R103" s="32"/>
      <c r="S103" s="32"/>
      <c r="T103" s="32"/>
      <c r="U103" s="32"/>
      <c r="V103" s="32"/>
    </row>
    <row r="104" spans="1:22" s="18" customFormat="1" x14ac:dyDescent="0.25">
      <c r="A104" s="29"/>
      <c r="B104" s="41"/>
      <c r="C104" s="41"/>
      <c r="D104" s="41"/>
      <c r="E104" s="41"/>
      <c r="F104" s="41"/>
      <c r="G104" s="41"/>
      <c r="H104" s="41"/>
      <c r="I104" s="67"/>
      <c r="J104" s="96"/>
      <c r="K104" s="32"/>
      <c r="L104" s="32"/>
      <c r="M104" s="32"/>
      <c r="N104" s="32"/>
      <c r="O104" s="32"/>
      <c r="P104" s="32"/>
      <c r="Q104" s="32"/>
      <c r="R104" s="32"/>
      <c r="S104" s="32"/>
      <c r="T104" s="32"/>
      <c r="U104" s="32"/>
      <c r="V104" s="32"/>
    </row>
    <row r="105" spans="1:22" s="18" customFormat="1" x14ac:dyDescent="0.25">
      <c r="A105" s="29"/>
      <c r="B105" s="41"/>
      <c r="C105" s="41"/>
      <c r="D105" s="41"/>
      <c r="E105" s="41"/>
      <c r="F105" s="41"/>
      <c r="G105" s="41"/>
      <c r="H105" s="41"/>
      <c r="I105" s="67"/>
      <c r="J105" s="96"/>
      <c r="K105" s="32"/>
      <c r="L105" s="32"/>
      <c r="M105" s="32"/>
      <c r="N105" s="32"/>
      <c r="O105" s="32"/>
      <c r="P105" s="32"/>
      <c r="Q105" s="32"/>
      <c r="R105" s="32"/>
      <c r="S105" s="32"/>
      <c r="T105" s="32"/>
      <c r="U105" s="32"/>
      <c r="V105" s="32"/>
    </row>
    <row r="106" spans="1:22" s="18" customFormat="1" x14ac:dyDescent="0.25">
      <c r="A106" s="29"/>
      <c r="B106" s="111" t="s">
        <v>18</v>
      </c>
      <c r="C106" s="42"/>
      <c r="D106" s="42"/>
      <c r="E106" s="42"/>
      <c r="F106" s="42"/>
      <c r="G106" s="42"/>
      <c r="H106" s="42"/>
      <c r="I106" s="64"/>
      <c r="J106" s="90"/>
      <c r="K106" s="32"/>
      <c r="L106" s="32"/>
      <c r="M106" s="32"/>
      <c r="N106" s="32"/>
      <c r="O106" s="32"/>
      <c r="P106" s="32"/>
      <c r="Q106" s="32"/>
      <c r="R106" s="32"/>
      <c r="S106" s="32"/>
      <c r="T106" s="32"/>
      <c r="U106" s="32"/>
      <c r="V106" s="32"/>
    </row>
    <row r="107" spans="1:22" s="18" customFormat="1" x14ac:dyDescent="0.25">
      <c r="A107" s="29"/>
      <c r="B107" s="42" t="s">
        <v>19</v>
      </c>
      <c r="C107" s="42"/>
      <c r="D107" s="42"/>
      <c r="E107" s="42"/>
      <c r="F107" s="42"/>
      <c r="G107" s="42"/>
      <c r="H107" s="42"/>
      <c r="I107" s="64"/>
      <c r="J107" s="97"/>
      <c r="K107" s="32"/>
      <c r="L107" s="32"/>
      <c r="M107" s="32"/>
      <c r="N107" s="32"/>
      <c r="O107" s="32"/>
      <c r="P107" s="32"/>
      <c r="Q107" s="32"/>
      <c r="R107" s="32"/>
      <c r="S107" s="32"/>
      <c r="T107" s="32"/>
      <c r="U107" s="32"/>
      <c r="V107" s="32"/>
    </row>
    <row r="108" spans="1:22" x14ac:dyDescent="0.25">
      <c r="I108" s="109"/>
      <c r="J108" s="91"/>
      <c r="K108" s="110"/>
      <c r="L108" s="110"/>
      <c r="M108" s="110"/>
      <c r="N108" s="110"/>
      <c r="O108" s="110"/>
      <c r="P108" s="110"/>
      <c r="Q108" s="110"/>
      <c r="R108" s="110"/>
      <c r="S108" s="32"/>
      <c r="T108" s="110"/>
      <c r="U108" s="110"/>
      <c r="V108" s="32"/>
    </row>
    <row r="109" spans="1:22" s="18" customFormat="1" x14ac:dyDescent="0.25">
      <c r="A109" s="29"/>
      <c r="B109" s="41"/>
      <c r="C109" s="41"/>
      <c r="D109" s="41"/>
      <c r="E109" s="41"/>
      <c r="F109" s="41"/>
      <c r="G109" s="41"/>
      <c r="H109" s="41"/>
      <c r="I109" s="67"/>
      <c r="J109" s="96"/>
      <c r="K109" s="32"/>
      <c r="L109" s="32"/>
      <c r="M109" s="32"/>
      <c r="N109" s="32"/>
      <c r="O109" s="32"/>
      <c r="P109" s="32"/>
      <c r="Q109" s="32"/>
      <c r="R109" s="32"/>
      <c r="S109" s="32"/>
      <c r="T109" s="32"/>
      <c r="U109" s="32"/>
      <c r="V109" s="32"/>
    </row>
  </sheetData>
  <mergeCells count="28">
    <mergeCell ref="C96:D96"/>
    <mergeCell ref="C97:D97"/>
    <mergeCell ref="C98:D98"/>
    <mergeCell ref="C99:D99"/>
    <mergeCell ref="C90:D90"/>
    <mergeCell ref="C91:D91"/>
    <mergeCell ref="C92:D92"/>
    <mergeCell ref="C93:D93"/>
    <mergeCell ref="C94:D94"/>
    <mergeCell ref="C95:D95"/>
    <mergeCell ref="C89:D89"/>
    <mergeCell ref="C68:D68"/>
    <mergeCell ref="C69:D69"/>
    <mergeCell ref="C70:D70"/>
    <mergeCell ref="C71:D71"/>
    <mergeCell ref="C72:D72"/>
    <mergeCell ref="C73:D73"/>
    <mergeCell ref="C74:D74"/>
    <mergeCell ref="C79:D79"/>
    <mergeCell ref="C80:D80"/>
    <mergeCell ref="C84:D84"/>
    <mergeCell ref="C88:D88"/>
    <mergeCell ref="C67:D67"/>
    <mergeCell ref="B1:B5"/>
    <mergeCell ref="C1:R1"/>
    <mergeCell ref="C2:D4"/>
    <mergeCell ref="C29:D29"/>
    <mergeCell ref="C63:D63"/>
  </mergeCells>
  <pageMargins left="0.70866141732283472" right="0.70866141732283472" top="0.74803149606299213" bottom="0.74803149606299213" header="0.31496062992125984" footer="0.31496062992125984"/>
  <pageSetup paperSize="9" scale="63" orientation="portrait" r:id="rId1"/>
  <headerFooter>
    <oddHeader>&amp;R&amp;G</oddHeader>
    <oddFooter>&amp;R&amp;P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Draft_1 (Dec 14)</vt:lpstr>
      <vt:lpstr>Draft_2 (Jan 15)</vt:lpstr>
      <vt:lpstr>2015_16</vt:lpstr>
      <vt:lpstr>2016_17</vt:lpstr>
      <vt:lpstr>2017_18</vt:lpstr>
      <vt:lpstr>Draft_Repairs_non Capital </vt:lpstr>
      <vt:lpstr>2018_19</vt:lpstr>
      <vt:lpstr>2019_20</vt:lpstr>
      <vt:lpstr>2021_22</vt:lpstr>
      <vt:lpstr>2022_23</vt:lpstr>
      <vt:lpstr>4 year_16_17-1.5% Rate Pegging</vt:lpstr>
      <vt:lpstr>10 year_16_17 _2.5% Rate Peg</vt:lpstr>
      <vt:lpstr>2016-17 to 2018_19 Rpt Version</vt:lpstr>
      <vt:lpstr>2015_16 Council Report Version</vt:lpstr>
      <vt:lpstr>'10 year_16_17 _2.5% Rate Peg'!Print_Area</vt:lpstr>
      <vt:lpstr>'2015_16'!Print_Area</vt:lpstr>
      <vt:lpstr>'2015_16 Council Report Version'!Print_Area</vt:lpstr>
      <vt:lpstr>'2016_17'!Print_Area</vt:lpstr>
      <vt:lpstr>'2016-17 to 2018_19 Rpt Version'!Print_Area</vt:lpstr>
      <vt:lpstr>'Draft_1 (Dec 14)'!Print_Area</vt:lpstr>
      <vt:lpstr>'Draft_2 (Jan 15)'!Print_Area</vt:lpstr>
      <vt:lpstr>'2015_16'!Print_Titles</vt:lpstr>
      <vt:lpstr>'2015_16 Council Report Version'!Print_Titles</vt:lpstr>
      <vt:lpstr>'2016-17 to 2018_19 Rpt Version'!Print_Titles</vt:lpstr>
    </vt:vector>
  </TitlesOfParts>
  <Company>GTCC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philmi</dc:creator>
  <cp:lastModifiedBy>Laura Black</cp:lastModifiedBy>
  <cp:lastPrinted>2016-02-10T03:09:40Z</cp:lastPrinted>
  <dcterms:created xsi:type="dcterms:W3CDTF">2014-11-13T02:28:16Z</dcterms:created>
  <dcterms:modified xsi:type="dcterms:W3CDTF">2016-02-11T05:55:13Z</dcterms:modified>
</cp:coreProperties>
</file>