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raig Milburn - do not delete\2018 SRV\A SRV DOCUMENTS FOR SUBMISSION - DRAFT\A ATTACHMENTS FOR SUBMISSION\"/>
    </mc:Choice>
  </mc:AlternateContent>
  <bookViews>
    <workbookView xWindow="0" yWindow="0" windowWidth="28800" windowHeight="12945" activeTab="3"/>
  </bookViews>
  <sheets>
    <sheet name="Income Statement No SRV" sheetId="1" r:id="rId1"/>
    <sheet name="Financial Position No SRV" sheetId="2" r:id="rId2"/>
    <sheet name="Cashflow No SRV" sheetId="3" r:id="rId3"/>
    <sheet name="Income Statement SRV" sheetId="4" r:id="rId4"/>
    <sheet name="Financial Position SRV" sheetId="5" r:id="rId5"/>
    <sheet name="Cashflow SRV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E23" i="4"/>
  <c r="F23" i="4"/>
  <c r="G23" i="4"/>
  <c r="H23" i="4"/>
  <c r="I23" i="4"/>
  <c r="J23" i="4"/>
  <c r="K23" i="4"/>
  <c r="L23" i="4"/>
  <c r="M23" i="4"/>
  <c r="N23" i="4"/>
  <c r="D23" i="1" l="1"/>
  <c r="E23" i="1"/>
  <c r="F23" i="1"/>
  <c r="G23" i="1"/>
  <c r="H23" i="1"/>
  <c r="I23" i="1"/>
  <c r="J23" i="1"/>
  <c r="K23" i="1"/>
  <c r="L23" i="1"/>
  <c r="N49" i="6" l="1"/>
  <c r="M49" i="6"/>
  <c r="L49" i="6"/>
  <c r="K49" i="6"/>
  <c r="J49" i="6"/>
  <c r="I49" i="6"/>
  <c r="H49" i="6"/>
  <c r="G49" i="6"/>
  <c r="F49" i="6"/>
  <c r="E49" i="6"/>
  <c r="D49" i="6"/>
  <c r="C49" i="6"/>
  <c r="N39" i="6"/>
  <c r="M39" i="6"/>
  <c r="L39" i="6"/>
  <c r="K39" i="6"/>
  <c r="J39" i="6"/>
  <c r="I39" i="6"/>
  <c r="H39" i="6"/>
  <c r="G39" i="6"/>
  <c r="F39" i="6"/>
  <c r="E39" i="6"/>
  <c r="D39" i="6"/>
  <c r="C39" i="6"/>
  <c r="N17" i="6"/>
  <c r="N51" i="6" s="1"/>
  <c r="M17" i="6"/>
  <c r="M51" i="6" s="1"/>
  <c r="L17" i="6"/>
  <c r="L51" i="6" s="1"/>
  <c r="K17" i="6"/>
  <c r="K51" i="6" s="1"/>
  <c r="J17" i="6"/>
  <c r="J51" i="6" s="1"/>
  <c r="I17" i="6"/>
  <c r="I51" i="6" s="1"/>
  <c r="H17" i="6"/>
  <c r="H51" i="6" s="1"/>
  <c r="G17" i="6"/>
  <c r="F17" i="6"/>
  <c r="E17" i="6"/>
  <c r="E51" i="6" s="1"/>
  <c r="D17" i="6"/>
  <c r="C51" i="5"/>
  <c r="C53" i="5" s="1"/>
  <c r="M42" i="5"/>
  <c r="L42" i="5"/>
  <c r="K42" i="5"/>
  <c r="J42" i="5"/>
  <c r="I42" i="5"/>
  <c r="H42" i="5"/>
  <c r="G42" i="5"/>
  <c r="F42" i="5"/>
  <c r="E42" i="5"/>
  <c r="D42" i="5"/>
  <c r="C42" i="5"/>
  <c r="M32" i="5"/>
  <c r="L32" i="5"/>
  <c r="K32" i="5"/>
  <c r="J32" i="5"/>
  <c r="I32" i="5"/>
  <c r="H32" i="5"/>
  <c r="G32" i="5"/>
  <c r="F32" i="5"/>
  <c r="E32" i="5"/>
  <c r="D32" i="5"/>
  <c r="C32" i="5"/>
  <c r="M24" i="5"/>
  <c r="L24" i="5"/>
  <c r="K24" i="5"/>
  <c r="J24" i="5"/>
  <c r="I24" i="5"/>
  <c r="H24" i="5"/>
  <c r="G24" i="5"/>
  <c r="F24" i="5"/>
  <c r="E24" i="5"/>
  <c r="D24" i="5"/>
  <c r="C24" i="5"/>
  <c r="N15" i="4"/>
  <c r="M15" i="4"/>
  <c r="L15" i="4"/>
  <c r="K15" i="4"/>
  <c r="J15" i="4"/>
  <c r="I15" i="4"/>
  <c r="H15" i="4"/>
  <c r="G15" i="4"/>
  <c r="F15" i="4"/>
  <c r="E15" i="4"/>
  <c r="D15" i="4"/>
  <c r="C49" i="3"/>
  <c r="N49" i="3"/>
  <c r="M49" i="3"/>
  <c r="L49" i="3"/>
  <c r="K49" i="3"/>
  <c r="J49" i="3"/>
  <c r="I49" i="3"/>
  <c r="H49" i="3"/>
  <c r="G49" i="3"/>
  <c r="F49" i="3"/>
  <c r="E49" i="3"/>
  <c r="D49" i="3"/>
  <c r="C39" i="3"/>
  <c r="M39" i="3"/>
  <c r="I39" i="3"/>
  <c r="E39" i="3"/>
  <c r="L39" i="3"/>
  <c r="K39" i="3"/>
  <c r="J39" i="3"/>
  <c r="H39" i="3"/>
  <c r="G39" i="3"/>
  <c r="D39" i="3"/>
  <c r="M17" i="3"/>
  <c r="I17" i="3"/>
  <c r="E17" i="3"/>
  <c r="N17" i="3"/>
  <c r="L17" i="3"/>
  <c r="K17" i="3"/>
  <c r="J17" i="3"/>
  <c r="H17" i="3"/>
  <c r="G17" i="3"/>
  <c r="F17" i="3"/>
  <c r="D17" i="3"/>
  <c r="C42" i="2"/>
  <c r="C32" i="2"/>
  <c r="N23" i="1"/>
  <c r="M23" i="1"/>
  <c r="D51" i="6" l="1"/>
  <c r="D55" i="6" s="1"/>
  <c r="G24" i="4"/>
  <c r="G27" i="4" s="1"/>
  <c r="K24" i="4"/>
  <c r="K27" i="4" s="1"/>
  <c r="G51" i="6"/>
  <c r="J24" i="4"/>
  <c r="J27" i="4" s="1"/>
  <c r="G43" i="5"/>
  <c r="F51" i="6"/>
  <c r="C43" i="5"/>
  <c r="K43" i="5"/>
  <c r="D43" i="5"/>
  <c r="H43" i="5"/>
  <c r="L43" i="5"/>
  <c r="E43" i="5"/>
  <c r="I43" i="5"/>
  <c r="M43" i="5"/>
  <c r="F43" i="5"/>
  <c r="J43" i="5"/>
  <c r="D24" i="4"/>
  <c r="D27" i="4" s="1"/>
  <c r="H24" i="4"/>
  <c r="H27" i="4" s="1"/>
  <c r="L24" i="4"/>
  <c r="L27" i="4" s="1"/>
  <c r="E24" i="4"/>
  <c r="I24" i="4"/>
  <c r="I27" i="4" s="1"/>
  <c r="M24" i="4"/>
  <c r="M27" i="4" s="1"/>
  <c r="F24" i="4"/>
  <c r="F27" i="4" s="1"/>
  <c r="N24" i="4"/>
  <c r="N27" i="4" s="1"/>
  <c r="H51" i="3"/>
  <c r="E51" i="3"/>
  <c r="I51" i="3"/>
  <c r="D51" i="3"/>
  <c r="D55" i="3" s="1"/>
  <c r="L51" i="3"/>
  <c r="M51" i="3"/>
  <c r="J51" i="3"/>
  <c r="G51" i="3"/>
  <c r="K51" i="3"/>
  <c r="F39" i="3"/>
  <c r="F51" i="3" s="1"/>
  <c r="N39" i="3"/>
  <c r="N51" i="3" s="1"/>
  <c r="C43" i="2"/>
  <c r="C51" i="2"/>
  <c r="C53" i="2" s="1"/>
  <c r="E15" i="1"/>
  <c r="I15" i="1"/>
  <c r="M15" i="1"/>
  <c r="G15" i="1"/>
  <c r="G24" i="1" s="1"/>
  <c r="G27" i="1" s="1"/>
  <c r="K15" i="1"/>
  <c r="K24" i="1" s="1"/>
  <c r="K27" i="1" s="1"/>
  <c r="F15" i="1"/>
  <c r="J15" i="1"/>
  <c r="N15" i="1"/>
  <c r="D15" i="1"/>
  <c r="H15" i="1"/>
  <c r="H24" i="1" s="1"/>
  <c r="H27" i="1" s="1"/>
  <c r="L15" i="1"/>
  <c r="L24" i="1" s="1"/>
  <c r="L27" i="1" s="1"/>
  <c r="E27" i="4" l="1"/>
  <c r="D49" i="5"/>
  <c r="E53" i="3"/>
  <c r="C7" i="2"/>
  <c r="C13" i="2" s="1"/>
  <c r="E53" i="6"/>
  <c r="E55" i="6" s="1"/>
  <c r="C7" i="5"/>
  <c r="C13" i="5" s="1"/>
  <c r="C25" i="5" s="1"/>
  <c r="C45" i="5" s="1"/>
  <c r="E55" i="3"/>
  <c r="D32" i="2"/>
  <c r="E32" i="2"/>
  <c r="J24" i="1"/>
  <c r="J27" i="1" s="1"/>
  <c r="E24" i="1"/>
  <c r="D24" i="1"/>
  <c r="D27" i="1" s="1"/>
  <c r="M24" i="1"/>
  <c r="M27" i="1" s="1"/>
  <c r="F24" i="1"/>
  <c r="F27" i="1" s="1"/>
  <c r="N24" i="1"/>
  <c r="N27" i="1" s="1"/>
  <c r="I24" i="1"/>
  <c r="I27" i="1" s="1"/>
  <c r="E49" i="5" l="1"/>
  <c r="D51" i="5"/>
  <c r="D53" i="5" s="1"/>
  <c r="F53" i="3"/>
  <c r="F55" i="3" s="1"/>
  <c r="D7" i="2"/>
  <c r="D13" i="2" s="1"/>
  <c r="E27" i="1"/>
  <c r="D49" i="2"/>
  <c r="F53" i="6"/>
  <c r="F55" i="6" s="1"/>
  <c r="D7" i="5"/>
  <c r="D13" i="5" s="1"/>
  <c r="D25" i="5" s="1"/>
  <c r="D45" i="5" s="1"/>
  <c r="D42" i="2"/>
  <c r="D43" i="2" s="1"/>
  <c r="F32" i="2"/>
  <c r="C24" i="2"/>
  <c r="C25" i="2" s="1"/>
  <c r="C45" i="2" s="1"/>
  <c r="F49" i="5" l="1"/>
  <c r="E51" i="5"/>
  <c r="E53" i="5" s="1"/>
  <c r="G53" i="3"/>
  <c r="G55" i="3" s="1"/>
  <c r="E7" i="2"/>
  <c r="E49" i="2"/>
  <c r="D51" i="2"/>
  <c r="D53" i="2" s="1"/>
  <c r="G53" i="6"/>
  <c r="G55" i="6" s="1"/>
  <c r="E7" i="5"/>
  <c r="E13" i="5" s="1"/>
  <c r="E25" i="5" s="1"/>
  <c r="E45" i="5" s="1"/>
  <c r="G32" i="2"/>
  <c r="E13" i="2"/>
  <c r="E42" i="2"/>
  <c r="E43" i="2" s="1"/>
  <c r="D24" i="2"/>
  <c r="D25" i="2" s="1"/>
  <c r="D45" i="2" s="1"/>
  <c r="F42" i="2"/>
  <c r="F43" i="2" s="1"/>
  <c r="G49" i="5" l="1"/>
  <c r="F51" i="5"/>
  <c r="F53" i="5" s="1"/>
  <c r="H53" i="3"/>
  <c r="H55" i="3" s="1"/>
  <c r="F7" i="2"/>
  <c r="F13" i="2" s="1"/>
  <c r="F49" i="2"/>
  <c r="E51" i="2"/>
  <c r="E53" i="2" s="1"/>
  <c r="H53" i="6"/>
  <c r="H55" i="6" s="1"/>
  <c r="F7" i="5"/>
  <c r="F13" i="5" s="1"/>
  <c r="F25" i="5" s="1"/>
  <c r="F45" i="5" s="1"/>
  <c r="E24" i="2"/>
  <c r="E25" i="2" s="1"/>
  <c r="E45" i="2" s="1"/>
  <c r="H32" i="2"/>
  <c r="H49" i="5" l="1"/>
  <c r="G51" i="5"/>
  <c r="G53" i="5" s="1"/>
  <c r="I53" i="3"/>
  <c r="I55" i="3" s="1"/>
  <c r="G7" i="2"/>
  <c r="G49" i="2"/>
  <c r="F51" i="2"/>
  <c r="F53" i="2" s="1"/>
  <c r="I53" i="6"/>
  <c r="I55" i="6" s="1"/>
  <c r="G7" i="5"/>
  <c r="G13" i="5" s="1"/>
  <c r="G25" i="5" s="1"/>
  <c r="G45" i="5" s="1"/>
  <c r="I32" i="2"/>
  <c r="F24" i="2"/>
  <c r="F25" i="2" s="1"/>
  <c r="F45" i="2" s="1"/>
  <c r="G42" i="2"/>
  <c r="G43" i="2" s="1"/>
  <c r="G13" i="2"/>
  <c r="I49" i="5" l="1"/>
  <c r="H51" i="5"/>
  <c r="H53" i="5" s="1"/>
  <c r="J53" i="3"/>
  <c r="J55" i="3" s="1"/>
  <c r="H7" i="2"/>
  <c r="H13" i="2" s="1"/>
  <c r="H49" i="2"/>
  <c r="G51" i="2"/>
  <c r="G53" i="2" s="1"/>
  <c r="J53" i="6"/>
  <c r="J55" i="6" s="1"/>
  <c r="H7" i="5"/>
  <c r="H13" i="5" s="1"/>
  <c r="H25" i="5" s="1"/>
  <c r="H45" i="5" s="1"/>
  <c r="J32" i="2"/>
  <c r="G24" i="2"/>
  <c r="G25" i="2" s="1"/>
  <c r="G45" i="2" s="1"/>
  <c r="H42" i="2"/>
  <c r="H43" i="2" s="1"/>
  <c r="J49" i="5" l="1"/>
  <c r="I51" i="5"/>
  <c r="I53" i="5" s="1"/>
  <c r="K53" i="3"/>
  <c r="K55" i="3" s="1"/>
  <c r="I7" i="2"/>
  <c r="I49" i="2"/>
  <c r="H51" i="2"/>
  <c r="H53" i="2" s="1"/>
  <c r="K53" i="6"/>
  <c r="K55" i="6" s="1"/>
  <c r="I7" i="5"/>
  <c r="I13" i="5" s="1"/>
  <c r="I25" i="5" s="1"/>
  <c r="I45" i="5" s="1"/>
  <c r="I42" i="2"/>
  <c r="I43" i="2" s="1"/>
  <c r="H24" i="2"/>
  <c r="H25" i="2" s="1"/>
  <c r="H45" i="2" s="1"/>
  <c r="J42" i="2"/>
  <c r="J43" i="2" s="1"/>
  <c r="K32" i="2"/>
  <c r="I13" i="2"/>
  <c r="K49" i="5" l="1"/>
  <c r="J51" i="5"/>
  <c r="J53" i="5" s="1"/>
  <c r="L53" i="3"/>
  <c r="L55" i="3" s="1"/>
  <c r="J7" i="2"/>
  <c r="J13" i="2" s="1"/>
  <c r="J49" i="2"/>
  <c r="I51" i="2"/>
  <c r="I53" i="2" s="1"/>
  <c r="L53" i="6"/>
  <c r="L55" i="6" s="1"/>
  <c r="J7" i="5"/>
  <c r="J13" i="5" s="1"/>
  <c r="J25" i="5" s="1"/>
  <c r="J45" i="5" s="1"/>
  <c r="I24" i="2"/>
  <c r="I25" i="2" s="1"/>
  <c r="I45" i="2" s="1"/>
  <c r="L32" i="2"/>
  <c r="L49" i="5" l="1"/>
  <c r="K51" i="5"/>
  <c r="K53" i="5" s="1"/>
  <c r="M53" i="3"/>
  <c r="M55" i="3" s="1"/>
  <c r="K7" i="2"/>
  <c r="K49" i="2"/>
  <c r="J51" i="2"/>
  <c r="J53" i="2" s="1"/>
  <c r="M53" i="6"/>
  <c r="M55" i="6" s="1"/>
  <c r="K7" i="5"/>
  <c r="K13" i="5" s="1"/>
  <c r="K25" i="5" s="1"/>
  <c r="K45" i="5" s="1"/>
  <c r="K13" i="2"/>
  <c r="L42" i="2"/>
  <c r="L43" i="2" s="1"/>
  <c r="M32" i="2"/>
  <c r="J24" i="2"/>
  <c r="J25" i="2" s="1"/>
  <c r="J45" i="2" s="1"/>
  <c r="K42" i="2"/>
  <c r="K43" i="2" s="1"/>
  <c r="M49" i="5" l="1"/>
  <c r="M51" i="5" s="1"/>
  <c r="M53" i="5" s="1"/>
  <c r="L51" i="5"/>
  <c r="L53" i="5" s="1"/>
  <c r="N53" i="3"/>
  <c r="N55" i="3" s="1"/>
  <c r="M7" i="2" s="1"/>
  <c r="L7" i="2"/>
  <c r="L13" i="2" s="1"/>
  <c r="L49" i="2"/>
  <c r="K51" i="2"/>
  <c r="K53" i="2" s="1"/>
  <c r="N53" i="6"/>
  <c r="N55" i="6" s="1"/>
  <c r="M7" i="5" s="1"/>
  <c r="M13" i="5" s="1"/>
  <c r="M25" i="5" s="1"/>
  <c r="M45" i="5" s="1"/>
  <c r="L7" i="5"/>
  <c r="L13" i="5" s="1"/>
  <c r="L25" i="5" s="1"/>
  <c r="L45" i="5" s="1"/>
  <c r="K24" i="2"/>
  <c r="K25" i="2" s="1"/>
  <c r="K45" i="2" s="1"/>
  <c r="M42" i="2"/>
  <c r="M43" i="2" s="1"/>
  <c r="M49" i="2" l="1"/>
  <c r="M51" i="2" s="1"/>
  <c r="M53" i="2" s="1"/>
  <c r="L51" i="2"/>
  <c r="L53" i="2" s="1"/>
  <c r="M13" i="2"/>
  <c r="L24" i="2"/>
  <c r="L25" i="2" s="1"/>
  <c r="L45" i="2" s="1"/>
  <c r="M24" i="2" l="1"/>
  <c r="M25" i="2" s="1"/>
  <c r="M45" i="2" s="1"/>
</calcChain>
</file>

<file path=xl/sharedStrings.xml><?xml version="1.0" encoding="utf-8"?>
<sst xmlns="http://schemas.openxmlformats.org/spreadsheetml/2006/main" count="430" uniqueCount="105">
  <si>
    <t>General Fund Ten Year Financial Plan - Income Statement - No SRV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</si>
  <si>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</si>
  <si>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</si>
  <si>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</si>
  <si>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</si>
  <si>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</si>
  <si>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</si>
  <si>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</si>
  <si>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</si>
  <si>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</si>
  <si>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</si>
  <si>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$ '000</t>
  </si>
  <si>
    <t>Income from Continuing Operations</t>
  </si>
  <si>
    <t>Revenue:</t>
  </si>
  <si>
    <t>Rates &amp; Annual Charges</t>
  </si>
  <si>
    <t>User Charges &amp; Fees</t>
  </si>
  <si>
    <t>Interest &amp; Investment Revenue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</si>
  <si>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</si>
  <si>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</si>
  <si>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</si>
  <si>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</si>
  <si>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</si>
  <si>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</si>
  <si>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</si>
  <si>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</si>
  <si>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</si>
  <si>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</si>
  <si>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</si>
  <si>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Other Expenses</t>
  </si>
  <si>
    <t>Total Expenses from Continuing Operations</t>
  </si>
  <si>
    <t>Net Operating Result for the Year</t>
  </si>
  <si>
    <t>Net Operating Result for the year before Grants and Contributions provided for Capital Purposes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</si>
  <si>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</si>
  <si>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</si>
  <si>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</si>
  <si>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</si>
  <si>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</si>
  <si>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</si>
  <si>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</si>
  <si>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</si>
  <si>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</si>
  <si>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</si>
  <si>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</si>
  <si>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</si>
  <si>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</si>
  <si>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</si>
  <si>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</si>
  <si>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</si>
  <si>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</si>
  <si>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</si>
  <si>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</si>
  <si>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Borrowings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</si>
  <si>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</si>
  <si>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</si>
  <si>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</si>
  <si>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</si>
  <si>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</si>
  <si>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</si>
  <si>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</si>
  <si>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</si>
  <si>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</si>
  <si>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</si>
  <si>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</si>
  <si>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</si>
  <si>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General Fund Ten Year Financial Plan - Statement of Financial Position - No SRV</t>
  </si>
  <si>
    <t>General Fund Ten Year Financial Plan - Statement of Financial Position - No SRV - continued</t>
  </si>
  <si>
    <t>Cash flows from Operating Activities</t>
  </si>
  <si>
    <t>Receipts:</t>
  </si>
  <si>
    <t>Interest &amp; Investment Revenue Received</t>
  </si>
  <si>
    <t>Grants &amp; Contributions</t>
  </si>
  <si>
    <t>Payments:</t>
  </si>
  <si>
    <t>Employee benefits &amp; On-costs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</si>
  <si>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</si>
  <si>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</si>
  <si>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</si>
  <si>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</si>
  <si>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</si>
  <si>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</si>
  <si>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 in Joint Ventures &amp; Associations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</si>
  <si>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</si>
  <si>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</si>
  <si>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</si>
  <si>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</si>
  <si>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Interest in Joint Ventures &amp; Associates</t>
  </si>
  <si>
    <t>Deferred Debtors &amp; Advances Made</t>
  </si>
  <si>
    <t>Net Cash Provided (or used in) Investing Activities</t>
  </si>
  <si>
    <t>Cash flows from Financing Activities</t>
  </si>
  <si>
    <t>Proceeds from Borrowings &amp; Advances</t>
  </si>
  <si>
    <t>Other Financing Activity Receipts</t>
  </si>
  <si>
    <t>Repayment of Borrowings &amp; Advances</t>
  </si>
  <si>
    <t>Repayment of Finance lease Liabilities</t>
  </si>
  <si>
    <t>Other Financing Activity Payments</t>
  </si>
  <si>
    <t>Net Cash Provided (or used in) Financing Activities</t>
  </si>
  <si>
    <t>Net Increase/(Decrease) in Cash &amp; Cash Equivalents</t>
  </si>
  <si>
    <r>
      <t xml:space="preserve">plus: </t>
    </r>
    <r>
      <rPr>
        <b/>
        <sz val="11"/>
        <rFont val="Arial"/>
        <family val="2"/>
      </rPr>
      <t>Cash &amp; Cash Equivalents - beginning of year</t>
    </r>
  </si>
  <si>
    <t>Cash &amp; Cash Equivalents - end of the year</t>
  </si>
  <si>
    <t>General Fund Ten Year Financial Plan - Statement of Cashflows - No SRV</t>
  </si>
  <si>
    <t>General Fund Ten Year Financial Plan - Statement of Cashflows - No SRV - continued</t>
  </si>
  <si>
    <t>General Fund Ten Year Financial Plan - Income Statement - Including SRV</t>
  </si>
  <si>
    <t>General Fund Ten Year Financial Plan - Statement of Financial Position - Including SRV</t>
  </si>
  <si>
    <t>General Fund Ten Year Financial Plan - Statement of Financial Position - Including SRV - continued</t>
  </si>
  <si>
    <t>General Fund Ten Year Financial Plan - Statement of Cashflows - Including SRV</t>
  </si>
  <si>
    <t>General Fund Ten Year Financial Plan - Statement of Cashflows - Including SRV - continued</t>
  </si>
  <si>
    <t>2027/28</t>
  </si>
  <si>
    <t>Other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</si>
</sst>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C09]d\ mmmm\ yyyy;@"/>
    <numFmt numFmtId="165" formatCode="@\ "/>
    <numFmt numFmtId="166" formatCode="_(* #,##0.00_);_(* \(#,##0.00\);_(* &quot;-&quot;??_);_(@_)"/>
    <numFmt numFmtId="167" formatCode="#,##0\ ;\(#,##0\)"/>
    <numFmt numFmtId="168" formatCode="#,##0;\(#,##0\)"/>
    <numFmt numFmtId="169" formatCode="_(* #,##0_);_(* \(#,##0\);_(* &quot;-&quot;_);_(@_)"/>
  </numFmts>
  <fonts count="19" x14ac:knownFonts="1">
    <font>
      <sz val="12"/>
      <color theme="1"/>
      <name val="Arial"/>
      <family val="2"/>
    </font>
    <font>
      <sz val="10"/>
      <name val="MS Sans Serif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0" tint="-0.499984740745262"/>
      <name val="Arial"/>
      <family val="2"/>
    </font>
    <font>
      <sz val="10"/>
      <color theme="0" tint="-0.499984740745262"/>
      <name val="MS Sans Serif"/>
      <family val="2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64" fontId="1" fillId="0" borderId="0"/>
    <xf numFmtId="166" fontId="8" fillId="0" borderId="0" applyFont="0" applyFill="0" applyBorder="0" applyAlignment="0" applyProtection="0"/>
    <xf numFmtId="164" fontId="8" fillId="0" borderId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/>
    <xf numFmtId="164" fontId="8" fillId="0" borderId="0"/>
    <xf numFmtId="164" fontId="8" fillId="0" borderId="0"/>
  </cellStyleXfs>
  <cellXfs count="141">
    <xf numFmtId="0" fontId="0" fillId="0" borderId="0" xfId="0"/>
    <xf numFmtId="164" fontId="2" fillId="0" borderId="0" xfId="1" applyFont="1"/>
    <xf numFmtId="164" fontId="3" fillId="0" borderId="0" xfId="1" applyFont="1"/>
    <xf numFmtId="164" fontId="4" fillId="0" borderId="0" xfId="1" applyFont="1" applyBorder="1"/>
    <xf numFmtId="164" fontId="4" fillId="0" borderId="0" xfId="1" applyFont="1"/>
    <xf numFmtId="164" fontId="4" fillId="0" borderId="1" xfId="1" applyFont="1" applyBorder="1"/>
    <xf numFmtId="164" fontId="3" fillId="0" borderId="1" xfId="1" applyFont="1" applyBorder="1"/>
    <xf numFmtId="165" fontId="5" fillId="0" borderId="1" xfId="1" applyNumberFormat="1" applyFont="1" applyBorder="1" applyAlignment="1">
      <alignment horizontal="right"/>
    </xf>
    <xf numFmtId="164" fontId="4" fillId="0" borderId="2" xfId="1" applyFont="1" applyBorder="1"/>
    <xf numFmtId="165" fontId="4" fillId="0" borderId="2" xfId="1" applyNumberFormat="1" applyFont="1" applyBorder="1" applyAlignment="1">
      <alignment horizontal="right"/>
    </xf>
    <xf numFmtId="164" fontId="6" fillId="0" borderId="0" xfId="1" applyFont="1"/>
    <xf numFmtId="164" fontId="6" fillId="0" borderId="0" xfId="1" applyFont="1" applyBorder="1"/>
    <xf numFmtId="164" fontId="7" fillId="0" borderId="0" xfId="1" applyFont="1"/>
    <xf numFmtId="164" fontId="7" fillId="0" borderId="0" xfId="1" applyFont="1" applyBorder="1"/>
    <xf numFmtId="167" fontId="4" fillId="0" borderId="0" xfId="2" applyNumberFormat="1" applyFont="1" applyFill="1"/>
    <xf numFmtId="167" fontId="4" fillId="0" borderId="0" xfId="2" applyNumberFormat="1" applyFont="1"/>
    <xf numFmtId="167" fontId="4" fillId="0" borderId="2" xfId="2" applyNumberFormat="1" applyFont="1" applyFill="1" applyBorder="1"/>
    <xf numFmtId="167" fontId="4" fillId="0" borderId="2" xfId="2" applyNumberFormat="1" applyFont="1" applyBorder="1"/>
    <xf numFmtId="164" fontId="9" fillId="0" borderId="0" xfId="1" applyFont="1" applyBorder="1"/>
    <xf numFmtId="167" fontId="4" fillId="0" borderId="0" xfId="2" applyNumberFormat="1" applyFont="1" applyFill="1" applyBorder="1"/>
    <xf numFmtId="164" fontId="9" fillId="0" borderId="0" xfId="1" applyFont="1" applyBorder="1" applyAlignment="1"/>
    <xf numFmtId="164" fontId="4" fillId="0" borderId="0" xfId="1" applyFont="1" applyBorder="1" applyAlignment="1"/>
    <xf numFmtId="167" fontId="4" fillId="0" borderId="2" xfId="2" applyNumberFormat="1" applyFont="1" applyBorder="1" applyAlignment="1"/>
    <xf numFmtId="167" fontId="4" fillId="0" borderId="2" xfId="2" applyNumberFormat="1" applyFont="1" applyFill="1" applyBorder="1" applyAlignment="1"/>
    <xf numFmtId="164" fontId="6" fillId="0" borderId="0" xfId="1" applyFont="1" applyAlignment="1"/>
    <xf numFmtId="167" fontId="5" fillId="0" borderId="3" xfId="2" applyNumberFormat="1" applyFont="1" applyBorder="1" applyAlignment="1"/>
    <xf numFmtId="167" fontId="5" fillId="0" borderId="3" xfId="2" applyNumberFormat="1" applyFont="1" applyFill="1" applyBorder="1" applyAlignment="1"/>
    <xf numFmtId="164" fontId="4" fillId="0" borderId="0" xfId="1" applyFont="1" applyAlignment="1">
      <alignment wrapText="1"/>
    </xf>
    <xf numFmtId="164" fontId="4" fillId="0" borderId="0" xfId="1" applyFont="1" applyBorder="1" applyAlignment="1">
      <alignment wrapText="1"/>
    </xf>
    <xf numFmtId="167" fontId="4" fillId="0" borderId="4" xfId="2" applyNumberFormat="1" applyFont="1" applyBorder="1" applyAlignment="1">
      <alignment horizontal="right"/>
    </xf>
    <xf numFmtId="0" fontId="4" fillId="0" borderId="0" xfId="1" applyNumberFormat="1" applyFont="1"/>
    <xf numFmtId="165" fontId="5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7" fontId="4" fillId="0" borderId="0" xfId="2" applyNumberFormat="1" applyFont="1" applyBorder="1"/>
    <xf numFmtId="10" fontId="4" fillId="0" borderId="0" xfId="1" applyNumberFormat="1" applyFont="1"/>
    <xf numFmtId="167" fontId="4" fillId="0" borderId="0" xfId="1" applyNumberFormat="1" applyFont="1"/>
    <xf numFmtId="164" fontId="4" fillId="0" borderId="0" xfId="1" applyFont="1" applyBorder="1" applyAlignment="1">
      <alignment vertical="center"/>
    </xf>
    <xf numFmtId="164" fontId="4" fillId="0" borderId="0" xfId="1" applyFont="1" applyAlignment="1">
      <alignment vertical="center"/>
    </xf>
    <xf numFmtId="168" fontId="4" fillId="0" borderId="0" xfId="1" applyNumberFormat="1" applyFont="1"/>
    <xf numFmtId="3" fontId="10" fillId="0" borderId="0" xfId="1" applyNumberFormat="1" applyFont="1"/>
    <xf numFmtId="164" fontId="4" fillId="0" borderId="0" xfId="1" applyFont="1" applyBorder="1" applyAlignment="1">
      <alignment vertical="top"/>
    </xf>
    <xf numFmtId="164" fontId="8" fillId="0" borderId="0" xfId="3"/>
    <xf numFmtId="164" fontId="3" fillId="0" borderId="0" xfId="3" applyFont="1"/>
    <xf numFmtId="164" fontId="4" fillId="0" borderId="0" xfId="3" applyFont="1" applyBorder="1"/>
    <xf numFmtId="164" fontId="11" fillId="0" borderId="0" xfId="3" applyFont="1" applyFill="1"/>
    <xf numFmtId="164" fontId="11" fillId="0" borderId="0" xfId="3" applyFont="1"/>
    <xf numFmtId="164" fontId="4" fillId="0" borderId="1" xfId="3" applyFont="1" applyBorder="1"/>
    <xf numFmtId="164" fontId="3" fillId="0" borderId="1" xfId="3" applyFont="1" applyBorder="1"/>
    <xf numFmtId="165" fontId="12" fillId="0" borderId="1" xfId="1" applyNumberFormat="1" applyFont="1" applyBorder="1" applyAlignment="1">
      <alignment horizontal="right"/>
    </xf>
    <xf numFmtId="164" fontId="4" fillId="0" borderId="2" xfId="3" applyFont="1" applyBorder="1"/>
    <xf numFmtId="165" fontId="11" fillId="0" borderId="2" xfId="3" applyNumberFormat="1" applyFont="1" applyFill="1" applyBorder="1" applyAlignment="1">
      <alignment horizontal="right"/>
    </xf>
    <xf numFmtId="165" fontId="11" fillId="0" borderId="2" xfId="3" applyNumberFormat="1" applyFont="1" applyBorder="1" applyAlignment="1">
      <alignment horizontal="right"/>
    </xf>
    <xf numFmtId="164" fontId="6" fillId="0" borderId="0" xfId="3" applyFont="1"/>
    <xf numFmtId="164" fontId="6" fillId="0" borderId="0" xfId="3" applyFont="1" applyBorder="1"/>
    <xf numFmtId="164" fontId="7" fillId="0" borderId="0" xfId="3" applyFont="1"/>
    <xf numFmtId="164" fontId="7" fillId="0" borderId="0" xfId="3" applyFont="1" applyBorder="1"/>
    <xf numFmtId="167" fontId="11" fillId="0" borderId="0" xfId="3" applyNumberFormat="1" applyFont="1" applyFill="1"/>
    <xf numFmtId="167" fontId="11" fillId="0" borderId="0" xfId="3" applyNumberFormat="1" applyFont="1"/>
    <xf numFmtId="164" fontId="4" fillId="0" borderId="0" xfId="3" applyFont="1"/>
    <xf numFmtId="167" fontId="11" fillId="0" borderId="0" xfId="2" applyNumberFormat="1" applyFont="1" applyBorder="1"/>
    <xf numFmtId="167" fontId="11" fillId="0" borderId="0" xfId="2" applyNumberFormat="1" applyFont="1" applyFill="1" applyBorder="1"/>
    <xf numFmtId="167" fontId="11" fillId="0" borderId="0" xfId="2" applyNumberFormat="1" applyFont="1"/>
    <xf numFmtId="167" fontId="11" fillId="0" borderId="0" xfId="2" applyNumberFormat="1" applyFont="1" applyFill="1"/>
    <xf numFmtId="164" fontId="9" fillId="0" borderId="0" xfId="3" applyFont="1" applyBorder="1"/>
    <xf numFmtId="167" fontId="11" fillId="0" borderId="4" xfId="2" applyNumberFormat="1" applyFont="1" applyBorder="1"/>
    <xf numFmtId="167" fontId="11" fillId="0" borderId="4" xfId="2" applyNumberFormat="1" applyFont="1" applyFill="1" applyBorder="1"/>
    <xf numFmtId="167" fontId="11" fillId="0" borderId="2" xfId="2" applyNumberFormat="1" applyFont="1" applyBorder="1"/>
    <xf numFmtId="164" fontId="9" fillId="0" borderId="0" xfId="3" applyFont="1" applyBorder="1" applyAlignment="1"/>
    <xf numFmtId="164" fontId="4" fillId="0" borderId="0" xfId="3" applyFont="1" applyBorder="1" applyAlignment="1"/>
    <xf numFmtId="167" fontId="11" fillId="0" borderId="4" xfId="2" applyNumberFormat="1" applyFont="1" applyBorder="1" applyAlignment="1"/>
    <xf numFmtId="167" fontId="11" fillId="0" borderId="2" xfId="2" applyNumberFormat="1" applyFont="1" applyBorder="1" applyAlignment="1"/>
    <xf numFmtId="167" fontId="11" fillId="0" borderId="4" xfId="2" applyNumberFormat="1" applyFont="1" applyFill="1" applyBorder="1" applyAlignment="1"/>
    <xf numFmtId="164" fontId="6" fillId="0" borderId="0" xfId="3" applyFont="1" applyAlignment="1"/>
    <xf numFmtId="167" fontId="12" fillId="0" borderId="3" xfId="2" applyNumberFormat="1" applyFont="1" applyBorder="1" applyAlignment="1"/>
    <xf numFmtId="167" fontId="12" fillId="0" borderId="3" xfId="2" applyNumberFormat="1" applyFont="1" applyFill="1" applyBorder="1" applyAlignment="1"/>
    <xf numFmtId="167" fontId="12" fillId="0" borderId="5" xfId="3" applyNumberFormat="1" applyFont="1" applyBorder="1"/>
    <xf numFmtId="167" fontId="12" fillId="0" borderId="5" xfId="3" applyNumberFormat="1" applyFont="1" applyFill="1" applyBorder="1"/>
    <xf numFmtId="167" fontId="11" fillId="0" borderId="2" xfId="3" applyNumberFormat="1" applyFont="1" applyBorder="1"/>
    <xf numFmtId="167" fontId="11" fillId="0" borderId="2" xfId="3" applyNumberFormat="1" applyFont="1" applyFill="1" applyBorder="1"/>
    <xf numFmtId="164" fontId="5" fillId="0" borderId="0" xfId="3" applyFont="1"/>
    <xf numFmtId="167" fontId="11" fillId="0" borderId="0" xfId="2" applyNumberFormat="1" applyFont="1" applyBorder="1" applyAlignment="1"/>
    <xf numFmtId="167" fontId="11" fillId="0" borderId="0" xfId="2" applyNumberFormat="1" applyFont="1" applyFill="1" applyBorder="1" applyAlignment="1"/>
    <xf numFmtId="169" fontId="11" fillId="0" borderId="0" xfId="3" applyNumberFormat="1" applyFont="1" applyBorder="1"/>
    <xf numFmtId="169" fontId="11" fillId="0" borderId="0" xfId="3" applyNumberFormat="1" applyFont="1" applyFill="1" applyBorder="1"/>
    <xf numFmtId="164" fontId="13" fillId="0" borderId="0" xfId="3" applyFont="1"/>
    <xf numFmtId="164" fontId="13" fillId="0" borderId="0" xfId="3" applyFont="1" applyBorder="1"/>
    <xf numFmtId="164" fontId="14" fillId="0" borderId="0" xfId="3" applyFont="1"/>
    <xf numFmtId="0" fontId="1" fillId="0" borderId="0" xfId="1" applyNumberFormat="1"/>
    <xf numFmtId="164" fontId="1" fillId="0" borderId="0" xfId="1"/>
    <xf numFmtId="164" fontId="1" fillId="0" borderId="0" xfId="1" applyBorder="1"/>
    <xf numFmtId="164" fontId="15" fillId="0" borderId="1" xfId="1" applyFont="1" applyBorder="1"/>
    <xf numFmtId="164" fontId="16" fillId="0" borderId="2" xfId="1" applyFont="1" applyBorder="1"/>
    <xf numFmtId="164" fontId="17" fillId="0" borderId="0" xfId="1" applyFont="1" applyBorder="1"/>
    <xf numFmtId="164" fontId="18" fillId="0" borderId="0" xfId="1" applyFont="1" applyBorder="1"/>
    <xf numFmtId="167" fontId="16" fillId="0" borderId="0" xfId="5" applyNumberFormat="1" applyFont="1"/>
    <xf numFmtId="167" fontId="4" fillId="0" borderId="0" xfId="5" applyNumberFormat="1" applyFont="1" applyBorder="1"/>
    <xf numFmtId="167" fontId="16" fillId="0" borderId="0" xfId="6" applyNumberFormat="1" applyFont="1" applyBorder="1"/>
    <xf numFmtId="167" fontId="4" fillId="0" borderId="0" xfId="6" applyNumberFormat="1" applyFont="1" applyBorder="1"/>
    <xf numFmtId="167" fontId="16" fillId="0" borderId="2" xfId="5" applyNumberFormat="1" applyFont="1" applyBorder="1"/>
    <xf numFmtId="164" fontId="5" fillId="0" borderId="0" xfId="1" applyFont="1" applyBorder="1"/>
    <xf numFmtId="167" fontId="16" fillId="0" borderId="0" xfId="2" applyNumberFormat="1" applyFont="1"/>
    <xf numFmtId="3" fontId="1" fillId="0" borderId="0" xfId="1" applyNumberFormat="1"/>
    <xf numFmtId="3" fontId="1" fillId="0" borderId="0" xfId="1" applyNumberFormat="1" applyFill="1"/>
    <xf numFmtId="167" fontId="8" fillId="0" borderId="0" xfId="7" applyNumberFormat="1" applyBorder="1"/>
    <xf numFmtId="164" fontId="3" fillId="0" borderId="0" xfId="1" applyFont="1" applyBorder="1"/>
    <xf numFmtId="167" fontId="3" fillId="0" borderId="0" xfId="1" applyNumberFormat="1" applyFont="1" applyBorder="1"/>
    <xf numFmtId="164" fontId="7" fillId="0" borderId="0" xfId="1" applyFont="1" applyFill="1"/>
    <xf numFmtId="164" fontId="4" fillId="0" borderId="0" xfId="1" applyFont="1" applyFill="1" applyBorder="1"/>
    <xf numFmtId="164" fontId="6" fillId="0" borderId="0" xfId="1" applyFont="1" applyFill="1" applyBorder="1"/>
    <xf numFmtId="167" fontId="4" fillId="0" borderId="0" xfId="5" applyNumberFormat="1" applyFont="1" applyFill="1"/>
    <xf numFmtId="168" fontId="4" fillId="0" borderId="0" xfId="2" applyNumberFormat="1" applyFont="1" applyBorder="1"/>
    <xf numFmtId="164" fontId="7" fillId="0" borderId="0" xfId="1" applyFont="1" applyFill="1" applyBorder="1"/>
    <xf numFmtId="164" fontId="9" fillId="0" borderId="0" xfId="1" applyFont="1" applyFill="1" applyBorder="1" applyAlignment="1"/>
    <xf numFmtId="164" fontId="4" fillId="0" borderId="0" xfId="1" applyFont="1" applyFill="1" applyBorder="1" applyAlignment="1"/>
    <xf numFmtId="164" fontId="3" fillId="0" borderId="0" xfId="1" applyFont="1" applyFill="1"/>
    <xf numFmtId="164" fontId="4" fillId="0" borderId="0" xfId="1" applyFont="1" applyFill="1"/>
    <xf numFmtId="164" fontId="1" fillId="0" borderId="0" xfId="1" applyFill="1"/>
    <xf numFmtId="164" fontId="4" fillId="0" borderId="1" xfId="1" applyFont="1" applyFill="1" applyBorder="1"/>
    <xf numFmtId="164" fontId="3" fillId="0" borderId="1" xfId="1" applyFont="1" applyFill="1" applyBorder="1"/>
    <xf numFmtId="164" fontId="4" fillId="0" borderId="2" xfId="1" applyFont="1" applyFill="1" applyBorder="1"/>
    <xf numFmtId="165" fontId="4" fillId="0" borderId="2" xfId="1" applyNumberFormat="1" applyFont="1" applyFill="1" applyBorder="1" applyAlignment="1">
      <alignment horizontal="right"/>
    </xf>
    <xf numFmtId="164" fontId="9" fillId="0" borderId="0" xfId="1" applyFont="1" applyFill="1" applyBorder="1"/>
    <xf numFmtId="164" fontId="8" fillId="0" borderId="0" xfId="7" applyBorder="1"/>
    <xf numFmtId="167" fontId="4" fillId="0" borderId="2" xfId="5" applyNumberFormat="1" applyFont="1" applyFill="1" applyBorder="1"/>
    <xf numFmtId="164" fontId="5" fillId="0" borderId="0" xfId="1" applyFont="1" applyFill="1" applyBorder="1"/>
    <xf numFmtId="165" fontId="5" fillId="0" borderId="0" xfId="8" applyNumberFormat="1" applyFont="1" applyBorder="1" applyAlignment="1">
      <alignment horizontal="right" vertical="center" wrapText="1"/>
    </xf>
    <xf numFmtId="167" fontId="4" fillId="0" borderId="0" xfId="2" applyNumberFormat="1" applyFont="1" applyFill="1" applyBorder="1" applyAlignment="1"/>
    <xf numFmtId="167" fontId="1" fillId="0" borderId="0" xfId="1" applyNumberFormat="1" applyFill="1"/>
    <xf numFmtId="165" fontId="4" fillId="0" borderId="0" xfId="8" applyNumberFormat="1" applyFont="1" applyBorder="1" applyAlignment="1">
      <alignment horizontal="right"/>
    </xf>
    <xf numFmtId="167" fontId="4" fillId="0" borderId="0" xfId="1" applyNumberFormat="1" applyFont="1" applyFill="1"/>
    <xf numFmtId="167" fontId="8" fillId="0" borderId="0" xfId="7" applyNumberFormat="1" applyFill="1"/>
    <xf numFmtId="164" fontId="6" fillId="0" borderId="0" xfId="1" applyFont="1" applyFill="1" applyBorder="1" applyAlignment="1"/>
    <xf numFmtId="167" fontId="4" fillId="0" borderId="0" xfId="9" applyNumberFormat="1" applyFont="1" applyFill="1"/>
    <xf numFmtId="167" fontId="4" fillId="0" borderId="0" xfId="6" applyNumberFormat="1" applyFont="1" applyFill="1" applyBorder="1"/>
    <xf numFmtId="164" fontId="5" fillId="0" borderId="0" xfId="1" applyFont="1" applyFill="1"/>
    <xf numFmtId="167" fontId="4" fillId="0" borderId="0" xfId="1" applyNumberFormat="1" applyFont="1" applyFill="1" applyBorder="1"/>
    <xf numFmtId="167" fontId="4" fillId="0" borderId="0" xfId="6" applyNumberFormat="1" applyFont="1" applyBorder="1" applyAlignment="1"/>
    <xf numFmtId="167" fontId="8" fillId="0" borderId="0" xfId="7" applyNumberFormat="1"/>
    <xf numFmtId="164" fontId="2" fillId="0" borderId="0" xfId="1" applyFont="1"/>
    <xf numFmtId="164" fontId="2" fillId="0" borderId="0" xfId="3" applyFont="1" applyAlignment="1">
      <alignment horizontal="left"/>
    </xf>
    <xf numFmtId="164" fontId="2" fillId="0" borderId="0" xfId="1" applyFont="1" applyFill="1"/>
  </cellXfs>
  <cellStyles count="10">
    <cellStyle name="Comma 2" xfId="2"/>
    <cellStyle name="Comma_Book2" xfId="5"/>
    <cellStyle name="Comma_general Fund Financial Statements_v2" xfId="6"/>
    <cellStyle name="Normal" xfId="0" builtinId="0"/>
    <cellStyle name="Normal 212" xfId="1"/>
    <cellStyle name="Normal 3 35" xfId="3"/>
    <cellStyle name="Normal 3 8 2" xfId="4"/>
    <cellStyle name="Normal_Book2" xfId="8"/>
    <cellStyle name="Normal_general Fund Financial Statements_v2" xfId="7"/>
    <cellStyle name="Normal_general Fund Financial Statements_v2_GF new Cashflow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Q9" sqref="Q9"/>
    </sheetView>
  </sheetViews>
  <sheetFormatPr defaultRowHeight="14.25" x14ac:dyDescent="0.2"/>
  <cols>
    <col min="1" max="1" width="42.21875" style="4" bestFit="1" customWidth="1"/>
    <col min="2" max="2" width="2" style="3" customWidth="1"/>
    <col min="3" max="3" width="11" style="3" hidden="1" customWidth="1"/>
    <col min="4" max="14" width="8.33203125" style="4" customWidth="1"/>
    <col min="15" max="16384" width="8.88671875" style="4"/>
  </cols>
  <sheetData>
    <row r="1" spans="1:14" ht="18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</row>
    <row r="2" spans="1:14" ht="18" x14ac:dyDescent="0.25">
      <c r="A2" s="2"/>
    </row>
    <row r="3" spans="1:14" ht="18" x14ac:dyDescent="0.25">
      <c r="A3" s="5"/>
      <c r="B3" s="6"/>
      <c r="C3" s="6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103</v>
      </c>
    </row>
    <row r="4" spans="1:14" x14ac:dyDescent="0.2">
      <c r="A4" s="8"/>
      <c r="B4" s="8"/>
      <c r="C4" s="8"/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11</v>
      </c>
      <c r="M4" s="9" t="s">
        <v>11</v>
      </c>
      <c r="N4" s="9" t="s">
        <v>11</v>
      </c>
    </row>
    <row r="5" spans="1:14" ht="15.75" x14ac:dyDescent="0.25">
      <c r="A5" s="10" t="s">
        <v>12</v>
      </c>
      <c r="B5" s="11"/>
      <c r="C5" s="11"/>
    </row>
    <row r="6" spans="1:14" x14ac:dyDescent="0.2">
      <c r="A6" s="12" t="s">
        <v>13</v>
      </c>
      <c r="B6" s="13"/>
      <c r="C6" s="13"/>
    </row>
    <row r="7" spans="1:14" x14ac:dyDescent="0.2">
      <c r="A7" s="4" t="s">
        <v>14</v>
      </c>
      <c r="D7" s="14">
        <v>87204</v>
      </c>
      <c r="E7" s="14">
        <v>82858</v>
      </c>
      <c r="F7" s="14">
        <v>85932</v>
      </c>
      <c r="G7" s="14">
        <v>89111</v>
      </c>
      <c r="H7" s="14">
        <v>92386</v>
      </c>
      <c r="I7" s="14">
        <v>95556</v>
      </c>
      <c r="J7" s="14">
        <v>99061</v>
      </c>
      <c r="K7" s="14">
        <v>102686</v>
      </c>
      <c r="L7" s="14">
        <v>106434</v>
      </c>
      <c r="M7" s="14">
        <v>110310</v>
      </c>
      <c r="N7" s="14">
        <v>113067.74999999999</v>
      </c>
    </row>
    <row r="8" spans="1:14" x14ac:dyDescent="0.2">
      <c r="A8" s="4" t="s">
        <v>15</v>
      </c>
      <c r="D8" s="14">
        <v>65858.899999999994</v>
      </c>
      <c r="E8" s="14">
        <v>68013</v>
      </c>
      <c r="F8" s="14">
        <v>70300.2</v>
      </c>
      <c r="G8" s="14">
        <v>73047.5</v>
      </c>
      <c r="H8" s="14">
        <v>75705.399999999994</v>
      </c>
      <c r="I8" s="14">
        <v>78247.3</v>
      </c>
      <c r="J8" s="14">
        <v>80505.100000000006</v>
      </c>
      <c r="K8" s="14">
        <v>83461.600000000006</v>
      </c>
      <c r="L8" s="14">
        <v>86091.4</v>
      </c>
      <c r="M8" s="14">
        <v>89041.600000000006</v>
      </c>
      <c r="N8" s="14">
        <v>92193.391999999993</v>
      </c>
    </row>
    <row r="9" spans="1:14" x14ac:dyDescent="0.2">
      <c r="A9" s="4" t="s">
        <v>16</v>
      </c>
      <c r="D9" s="14">
        <v>3732</v>
      </c>
      <c r="E9" s="14">
        <v>3114</v>
      </c>
      <c r="F9" s="14">
        <v>2876</v>
      </c>
      <c r="G9" s="14">
        <v>2967</v>
      </c>
      <c r="H9" s="14">
        <v>3065</v>
      </c>
      <c r="I9" s="14">
        <v>3141</v>
      </c>
      <c r="J9" s="14">
        <v>3473</v>
      </c>
      <c r="K9" s="14">
        <v>3585</v>
      </c>
      <c r="L9" s="14">
        <v>3690</v>
      </c>
      <c r="M9" s="14">
        <v>3869</v>
      </c>
      <c r="N9" s="14">
        <v>3907.69</v>
      </c>
    </row>
    <row r="10" spans="1:14" x14ac:dyDescent="0.2">
      <c r="A10" s="4" t="s">
        <v>17</v>
      </c>
      <c r="D10" s="14">
        <v>3452</v>
      </c>
      <c r="E10" s="14">
        <v>3522</v>
      </c>
      <c r="F10" s="14">
        <v>3594</v>
      </c>
      <c r="G10" s="14">
        <v>3668</v>
      </c>
      <c r="H10" s="14">
        <v>3742</v>
      </c>
      <c r="I10" s="14">
        <v>3819</v>
      </c>
      <c r="J10" s="14">
        <v>3897</v>
      </c>
      <c r="K10" s="14">
        <v>3977</v>
      </c>
      <c r="L10" s="14">
        <v>4058</v>
      </c>
      <c r="M10" s="14">
        <v>4141</v>
      </c>
      <c r="N10" s="14">
        <v>4223.82</v>
      </c>
    </row>
    <row r="11" spans="1:14" x14ac:dyDescent="0.2">
      <c r="A11" s="4" t="s">
        <v>18</v>
      </c>
      <c r="D11" s="14">
        <v>18866</v>
      </c>
      <c r="E11" s="14">
        <v>19090</v>
      </c>
      <c r="F11" s="14">
        <v>19472</v>
      </c>
      <c r="G11" s="14">
        <v>19862</v>
      </c>
      <c r="H11" s="14">
        <v>20259</v>
      </c>
      <c r="I11" s="14">
        <v>20664</v>
      </c>
      <c r="J11" s="14">
        <v>21078</v>
      </c>
      <c r="K11" s="14">
        <v>21499</v>
      </c>
      <c r="L11" s="14">
        <v>21929</v>
      </c>
      <c r="M11" s="14">
        <v>22368</v>
      </c>
      <c r="N11" s="14">
        <v>22591.68</v>
      </c>
    </row>
    <row r="12" spans="1:14" x14ac:dyDescent="0.2">
      <c r="A12" s="4" t="s">
        <v>19</v>
      </c>
      <c r="D12" s="14">
        <v>7093</v>
      </c>
      <c r="E12" s="14">
        <v>5865</v>
      </c>
      <c r="F12" s="14">
        <v>6294</v>
      </c>
      <c r="G12" s="14">
        <v>6427</v>
      </c>
      <c r="H12" s="14">
        <v>4656</v>
      </c>
      <c r="I12" s="14">
        <v>4766</v>
      </c>
      <c r="J12" s="14">
        <v>4880</v>
      </c>
      <c r="K12" s="14">
        <v>4998</v>
      </c>
      <c r="L12" s="14">
        <v>5118</v>
      </c>
      <c r="M12" s="14">
        <v>5240</v>
      </c>
      <c r="N12" s="14">
        <v>5344.8</v>
      </c>
    </row>
    <row r="13" spans="1:14" x14ac:dyDescent="0.2">
      <c r="A13" s="12" t="s">
        <v>20</v>
      </c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x14ac:dyDescent="0.2">
      <c r="A14" s="3" t="s">
        <v>21</v>
      </c>
      <c r="D14" s="1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ht="15" x14ac:dyDescent="0.2">
      <c r="A15" s="18" t="s">
        <v>22</v>
      </c>
      <c r="B15" s="18"/>
      <c r="C15" s="17"/>
      <c r="D15" s="16">
        <f>SUM(D7:D14)</f>
        <v>186205.9</v>
      </c>
      <c r="E15" s="17">
        <f>SUM(E7:E14)</f>
        <v>182462</v>
      </c>
      <c r="F15" s="17">
        <f>SUM(F7:F14)</f>
        <v>188468.2</v>
      </c>
      <c r="G15" s="17">
        <f>SUM(G7:G14)</f>
        <v>195082.5</v>
      </c>
      <c r="H15" s="17">
        <f>SUM(H7:H14)</f>
        <v>199813.4</v>
      </c>
      <c r="I15" s="17">
        <f>SUM(I7:I14)</f>
        <v>206193.3</v>
      </c>
      <c r="J15" s="17">
        <f>SUM(J7:J14)</f>
        <v>212894.1</v>
      </c>
      <c r="K15" s="17">
        <f>SUM(K7:K14)</f>
        <v>220206.6</v>
      </c>
      <c r="L15" s="17">
        <f>SUM(L7:L14)</f>
        <v>227320.4</v>
      </c>
      <c r="M15" s="17">
        <f>SUM(M7:M14)</f>
        <v>234969.60000000001</v>
      </c>
      <c r="N15" s="17">
        <f>SUM(N7:N14)</f>
        <v>241329.13199999998</v>
      </c>
    </row>
    <row r="16" spans="1:14" x14ac:dyDescent="0.2">
      <c r="A16" s="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5.75" x14ac:dyDescent="0.25">
      <c r="A17" s="11" t="s">
        <v>23</v>
      </c>
      <c r="B17" s="11"/>
      <c r="C17" s="11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2">
      <c r="A18" s="3" t="s">
        <v>24</v>
      </c>
      <c r="D18" s="19">
        <v>66082</v>
      </c>
      <c r="E18" s="19">
        <v>66566</v>
      </c>
      <c r="F18" s="19">
        <v>68143</v>
      </c>
      <c r="G18" s="19">
        <v>69759</v>
      </c>
      <c r="H18" s="19">
        <v>71414</v>
      </c>
      <c r="I18" s="19">
        <v>73108</v>
      </c>
      <c r="J18" s="19">
        <v>74845</v>
      </c>
      <c r="K18" s="19">
        <v>76630</v>
      </c>
      <c r="L18" s="19">
        <v>78958</v>
      </c>
      <c r="M18" s="19">
        <v>81329</v>
      </c>
      <c r="N18" s="19">
        <v>83362.224999999991</v>
      </c>
    </row>
    <row r="19" spans="1:14" x14ac:dyDescent="0.2">
      <c r="A19" s="3" t="s">
        <v>25</v>
      </c>
      <c r="D19" s="19">
        <v>1758</v>
      </c>
      <c r="E19" s="19">
        <v>1829</v>
      </c>
      <c r="F19" s="19">
        <v>1774</v>
      </c>
      <c r="G19" s="19">
        <v>1631</v>
      </c>
      <c r="H19" s="19">
        <v>1612</v>
      </c>
      <c r="I19" s="19">
        <v>1530</v>
      </c>
      <c r="J19" s="19">
        <v>1362</v>
      </c>
      <c r="K19" s="19">
        <v>1373</v>
      </c>
      <c r="L19" s="19">
        <v>1192</v>
      </c>
      <c r="M19" s="19">
        <v>1055</v>
      </c>
      <c r="N19" s="19">
        <v>1000</v>
      </c>
    </row>
    <row r="20" spans="1:14" x14ac:dyDescent="0.2">
      <c r="A20" s="3" t="s">
        <v>26</v>
      </c>
      <c r="D20" s="19">
        <v>48063.9</v>
      </c>
      <c r="E20" s="19">
        <v>48993</v>
      </c>
      <c r="F20" s="19">
        <v>49358.200000000004</v>
      </c>
      <c r="G20" s="19">
        <v>49300.5</v>
      </c>
      <c r="H20" s="19">
        <v>50321.4</v>
      </c>
      <c r="I20" s="19">
        <v>51405.3</v>
      </c>
      <c r="J20" s="19">
        <v>52923.100000000006</v>
      </c>
      <c r="K20" s="19">
        <v>55065.600000000006</v>
      </c>
      <c r="L20" s="19">
        <v>56336.4</v>
      </c>
      <c r="M20" s="19">
        <v>58367.600000000006</v>
      </c>
      <c r="N20" s="19">
        <v>59534.951999999997</v>
      </c>
    </row>
    <row r="21" spans="1:14" x14ac:dyDescent="0.2">
      <c r="A21" s="3" t="s">
        <v>27</v>
      </c>
      <c r="D21" s="19">
        <v>39913</v>
      </c>
      <c r="E21" s="19">
        <v>41117</v>
      </c>
      <c r="F21" s="19">
        <v>42281</v>
      </c>
      <c r="G21" s="19">
        <v>43465</v>
      </c>
      <c r="H21" s="19">
        <v>44394</v>
      </c>
      <c r="I21" s="19">
        <v>45282</v>
      </c>
      <c r="J21" s="19">
        <v>46188</v>
      </c>
      <c r="K21" s="19">
        <v>47255</v>
      </c>
      <c r="L21" s="19">
        <v>48303</v>
      </c>
      <c r="M21" s="19">
        <v>49381</v>
      </c>
      <c r="N21" s="19">
        <v>50418.000999999997</v>
      </c>
    </row>
    <row r="22" spans="1:14" x14ac:dyDescent="0.2">
      <c r="A22" s="40" t="s">
        <v>28</v>
      </c>
      <c r="D22" s="16">
        <v>26474</v>
      </c>
      <c r="E22" s="16">
        <v>28031</v>
      </c>
      <c r="F22" s="16">
        <v>29665</v>
      </c>
      <c r="G22" s="16">
        <v>29745</v>
      </c>
      <c r="H22" s="16">
        <v>30265</v>
      </c>
      <c r="I22" s="16">
        <v>31465</v>
      </c>
      <c r="J22" s="16">
        <v>32648</v>
      </c>
      <c r="K22" s="16">
        <v>33072</v>
      </c>
      <c r="L22" s="16">
        <v>34515</v>
      </c>
      <c r="M22" s="16">
        <v>36165</v>
      </c>
      <c r="N22" s="16">
        <v>37249.950000000004</v>
      </c>
    </row>
    <row r="23" spans="1:14" s="37" customFormat="1" ht="15" x14ac:dyDescent="0.2">
      <c r="A23" s="20" t="s">
        <v>29</v>
      </c>
      <c r="B23" s="21"/>
      <c r="C23" s="22"/>
      <c r="D23" s="23">
        <f>SUM(D18:D22)</f>
        <v>182290.9</v>
      </c>
      <c r="E23" s="22">
        <f>SUM(E18:E22)</f>
        <v>186536</v>
      </c>
      <c r="F23" s="22">
        <f>SUM(F18:F22)</f>
        <v>191221.2</v>
      </c>
      <c r="G23" s="22">
        <f>SUM(G18:G22)</f>
        <v>193900.5</v>
      </c>
      <c r="H23" s="22">
        <f>SUM(H18:H22)</f>
        <v>198006.39999999999</v>
      </c>
      <c r="I23" s="22">
        <f>SUM(I18:I22)</f>
        <v>202790.3</v>
      </c>
      <c r="J23" s="22">
        <f>SUM(J18:J22)</f>
        <v>207966.1</v>
      </c>
      <c r="K23" s="22">
        <f>SUM(K18:K22)</f>
        <v>213395.6</v>
      </c>
      <c r="L23" s="22">
        <f>SUM(L18:L22)</f>
        <v>219304.4</v>
      </c>
      <c r="M23" s="22">
        <f>SUM(M18:M22)</f>
        <v>226297.60000000001</v>
      </c>
      <c r="N23" s="22">
        <f>SUM(N18:N22)</f>
        <v>231565.128</v>
      </c>
    </row>
    <row r="24" spans="1:14" s="37" customFormat="1" ht="28.5" customHeight="1" thickBot="1" x14ac:dyDescent="0.3">
      <c r="A24" s="24" t="s">
        <v>30</v>
      </c>
      <c r="B24" s="21"/>
      <c r="C24" s="25"/>
      <c r="D24" s="26">
        <f>D15-D23</f>
        <v>3915</v>
      </c>
      <c r="E24" s="25">
        <f>E15-E23</f>
        <v>-4074</v>
      </c>
      <c r="F24" s="25">
        <f>F15-F23</f>
        <v>-2753</v>
      </c>
      <c r="G24" s="25">
        <f>G15-G23</f>
        <v>1182</v>
      </c>
      <c r="H24" s="25">
        <f>H15-H23</f>
        <v>1807</v>
      </c>
      <c r="I24" s="25">
        <f>I15-I23</f>
        <v>3403</v>
      </c>
      <c r="J24" s="25">
        <f>J15-J23</f>
        <v>4928</v>
      </c>
      <c r="K24" s="25">
        <f>K15-K23</f>
        <v>6811</v>
      </c>
      <c r="L24" s="25">
        <f>L15-L23</f>
        <v>8016</v>
      </c>
      <c r="M24" s="25">
        <f>M15-M23</f>
        <v>8672</v>
      </c>
      <c r="N24" s="25">
        <f>N15-N23</f>
        <v>9764.0039999999863</v>
      </c>
    </row>
    <row r="25" spans="1:14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30" customHeight="1" x14ac:dyDescent="0.2">
      <c r="A27" s="27" t="s">
        <v>31</v>
      </c>
      <c r="B27" s="28"/>
      <c r="C27" s="29"/>
      <c r="D27" s="29">
        <f>D24-D12</f>
        <v>-3178</v>
      </c>
      <c r="E27" s="29">
        <f>E24-E12</f>
        <v>-9939</v>
      </c>
      <c r="F27" s="29">
        <f>F24-F12</f>
        <v>-9047</v>
      </c>
      <c r="G27" s="29">
        <f>G24-G12</f>
        <v>-5245</v>
      </c>
      <c r="H27" s="29">
        <f>H24-H12</f>
        <v>-2849</v>
      </c>
      <c r="I27" s="29">
        <f>I24-I12</f>
        <v>-1363</v>
      </c>
      <c r="J27" s="29">
        <f>J24-J12</f>
        <v>48</v>
      </c>
      <c r="K27" s="29">
        <f>K24-K12</f>
        <v>1813</v>
      </c>
      <c r="L27" s="29">
        <f>L24-L12</f>
        <v>2898</v>
      </c>
      <c r="M27" s="29">
        <f>M24-M12</f>
        <v>3432</v>
      </c>
      <c r="N27" s="29">
        <f>N24-N12</f>
        <v>4419.2039999999861</v>
      </c>
    </row>
    <row r="28" spans="1:14" x14ac:dyDescent="0.2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D49" sqref="D49:M49"/>
    </sheetView>
  </sheetViews>
  <sheetFormatPr defaultRowHeight="14.25" x14ac:dyDescent="0.2"/>
  <cols>
    <col min="1" max="1" width="37.88671875" style="58" customWidth="1"/>
    <col min="2" max="2" width="2" style="43" customWidth="1"/>
    <col min="3" max="3" width="9.88671875" style="41" customWidth="1"/>
    <col min="4" max="13" width="8.109375" style="41" customWidth="1"/>
    <col min="14" max="16384" width="8.88671875" style="41"/>
  </cols>
  <sheetData>
    <row r="1" spans="1:13" ht="18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ht="18" x14ac:dyDescent="0.25">
      <c r="A2" s="42"/>
    </row>
    <row r="3" spans="1:13" ht="18" x14ac:dyDescent="0.25">
      <c r="A3" s="46"/>
      <c r="B3" s="47"/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103</v>
      </c>
    </row>
    <row r="4" spans="1:13" x14ac:dyDescent="0.2">
      <c r="A4" s="49"/>
      <c r="B4" s="49"/>
      <c r="C4" s="50" t="s">
        <v>11</v>
      </c>
      <c r="D4" s="51" t="s">
        <v>11</v>
      </c>
      <c r="E4" s="51" t="s">
        <v>11</v>
      </c>
      <c r="F4" s="51" t="s">
        <v>11</v>
      </c>
      <c r="G4" s="51" t="s">
        <v>11</v>
      </c>
      <c r="H4" s="51" t="s">
        <v>11</v>
      </c>
      <c r="I4" s="51" t="s">
        <v>11</v>
      </c>
      <c r="J4" s="51" t="s">
        <v>11</v>
      </c>
      <c r="K4" s="51" t="s">
        <v>11</v>
      </c>
      <c r="L4" s="51" t="s">
        <v>11</v>
      </c>
      <c r="M4" s="51" t="s">
        <v>11</v>
      </c>
    </row>
    <row r="5" spans="1:13" ht="15.75" x14ac:dyDescent="0.25">
      <c r="A5" s="52" t="s">
        <v>32</v>
      </c>
      <c r="B5" s="53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">
      <c r="A6" s="54" t="s">
        <v>33</v>
      </c>
      <c r="B6" s="55"/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x14ac:dyDescent="0.2">
      <c r="A7" s="58" t="s">
        <v>34</v>
      </c>
      <c r="C7" s="60">
        <f>'Cashflow No SRV'!D55</f>
        <v>7753</v>
      </c>
      <c r="D7" s="60">
        <f>'Cashflow No SRV'!E55</f>
        <v>12144</v>
      </c>
      <c r="E7" s="60">
        <f>'Cashflow No SRV'!F55</f>
        <v>9582</v>
      </c>
      <c r="F7" s="60">
        <f>'Cashflow No SRV'!G55</f>
        <v>11216</v>
      </c>
      <c r="G7" s="60">
        <f>'Cashflow No SRV'!H55</f>
        <v>13751</v>
      </c>
      <c r="H7" s="60">
        <f>'Cashflow No SRV'!I55</f>
        <v>17662.999999999985</v>
      </c>
      <c r="I7" s="60">
        <f>'Cashflow No SRV'!J55</f>
        <v>20955.999999999985</v>
      </c>
      <c r="J7" s="60">
        <f>'Cashflow No SRV'!K55</f>
        <v>24139.999999999985</v>
      </c>
      <c r="K7" s="60">
        <f>'Cashflow No SRV'!L55</f>
        <v>27498.999999999985</v>
      </c>
      <c r="L7" s="60">
        <f>'Cashflow No SRV'!M55</f>
        <v>33625.999999999985</v>
      </c>
      <c r="M7" s="60">
        <f>'Cashflow No SRV'!N55</f>
        <v>48020.78</v>
      </c>
    </row>
    <row r="8" spans="1:13" x14ac:dyDescent="0.2">
      <c r="A8" s="58" t="s">
        <v>35</v>
      </c>
      <c r="C8" s="62">
        <v>48862</v>
      </c>
      <c r="D8" s="61">
        <v>38862</v>
      </c>
      <c r="E8" s="61">
        <v>38862</v>
      </c>
      <c r="F8" s="61">
        <v>38862</v>
      </c>
      <c r="G8" s="61">
        <v>38862</v>
      </c>
      <c r="H8" s="61">
        <v>44862</v>
      </c>
      <c r="I8" s="61">
        <v>44862</v>
      </c>
      <c r="J8" s="61">
        <v>44862</v>
      </c>
      <c r="K8" s="61">
        <v>48862</v>
      </c>
      <c r="L8" s="61">
        <v>48862</v>
      </c>
      <c r="M8" s="61">
        <v>48862</v>
      </c>
    </row>
    <row r="9" spans="1:13" x14ac:dyDescent="0.2">
      <c r="A9" s="58" t="s">
        <v>36</v>
      </c>
      <c r="C9" s="62">
        <v>14481</v>
      </c>
      <c r="D9" s="62">
        <v>14265</v>
      </c>
      <c r="E9" s="62">
        <v>14418</v>
      </c>
      <c r="F9" s="62">
        <v>14577</v>
      </c>
      <c r="G9" s="62">
        <v>14740</v>
      </c>
      <c r="H9" s="62">
        <v>14898</v>
      </c>
      <c r="I9" s="62">
        <v>15073</v>
      </c>
      <c r="J9" s="62">
        <v>15254</v>
      </c>
      <c r="K9" s="62">
        <v>15441</v>
      </c>
      <c r="L9" s="62">
        <v>15634</v>
      </c>
      <c r="M9" s="62">
        <v>15772</v>
      </c>
    </row>
    <row r="10" spans="1:13" x14ac:dyDescent="0.2">
      <c r="A10" s="58" t="s">
        <v>37</v>
      </c>
      <c r="C10" s="62">
        <v>1431</v>
      </c>
      <c r="D10" s="61">
        <v>1431</v>
      </c>
      <c r="E10" s="61">
        <v>1431</v>
      </c>
      <c r="F10" s="61">
        <v>1431</v>
      </c>
      <c r="G10" s="61">
        <v>1431</v>
      </c>
      <c r="H10" s="61">
        <v>1431</v>
      </c>
      <c r="I10" s="61">
        <v>1431</v>
      </c>
      <c r="J10" s="61">
        <v>1431</v>
      </c>
      <c r="K10" s="61">
        <v>1431</v>
      </c>
      <c r="L10" s="61">
        <v>1431</v>
      </c>
      <c r="M10" s="61">
        <v>1431</v>
      </c>
    </row>
    <row r="11" spans="1:13" x14ac:dyDescent="0.2">
      <c r="A11" s="58" t="s">
        <v>38</v>
      </c>
      <c r="C11" s="62">
        <v>855</v>
      </c>
      <c r="D11" s="61">
        <v>855</v>
      </c>
      <c r="E11" s="61">
        <v>855</v>
      </c>
      <c r="F11" s="61">
        <v>855</v>
      </c>
      <c r="G11" s="61">
        <v>855</v>
      </c>
      <c r="H11" s="61">
        <v>855</v>
      </c>
      <c r="I11" s="61">
        <v>855</v>
      </c>
      <c r="J11" s="61">
        <v>855</v>
      </c>
      <c r="K11" s="61">
        <v>855</v>
      </c>
      <c r="L11" s="61">
        <v>855</v>
      </c>
      <c r="M11" s="61">
        <v>855</v>
      </c>
    </row>
    <row r="12" spans="1:13" x14ac:dyDescent="0.2">
      <c r="A12" s="58" t="s">
        <v>39</v>
      </c>
      <c r="C12" s="62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</row>
    <row r="13" spans="1:13" ht="15" x14ac:dyDescent="0.2">
      <c r="A13" s="63" t="s">
        <v>40</v>
      </c>
      <c r="B13" s="63"/>
      <c r="C13" s="65">
        <f t="shared" ref="C13:M13" si="0">SUM(C7:C12)</f>
        <v>73382</v>
      </c>
      <c r="D13" s="64">
        <f t="shared" si="0"/>
        <v>67557</v>
      </c>
      <c r="E13" s="64">
        <f t="shared" si="0"/>
        <v>65148</v>
      </c>
      <c r="F13" s="64">
        <f t="shared" si="0"/>
        <v>66941</v>
      </c>
      <c r="G13" s="64">
        <f t="shared" si="0"/>
        <v>69639</v>
      </c>
      <c r="H13" s="64">
        <f t="shared" si="0"/>
        <v>79708.999999999985</v>
      </c>
      <c r="I13" s="64">
        <f t="shared" si="0"/>
        <v>83176.999999999985</v>
      </c>
      <c r="J13" s="64">
        <f t="shared" si="0"/>
        <v>86541.999999999985</v>
      </c>
      <c r="K13" s="64">
        <f t="shared" si="0"/>
        <v>94087.999999999985</v>
      </c>
      <c r="L13" s="64">
        <f t="shared" si="0"/>
        <v>100407.99999999999</v>
      </c>
      <c r="M13" s="64">
        <f t="shared" si="0"/>
        <v>114940.78</v>
      </c>
    </row>
    <row r="14" spans="1:13" x14ac:dyDescent="0.2">
      <c r="A14" s="43"/>
      <c r="C14" s="62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15.75" x14ac:dyDescent="0.25">
      <c r="A15" s="54" t="s">
        <v>41</v>
      </c>
      <c r="B15" s="53"/>
      <c r="C15" s="62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x14ac:dyDescent="0.2">
      <c r="A16" s="43" t="s">
        <v>35</v>
      </c>
      <c r="C16" s="60">
        <v>33261</v>
      </c>
      <c r="D16" s="59">
        <v>33261</v>
      </c>
      <c r="E16" s="59">
        <v>33261</v>
      </c>
      <c r="F16" s="59">
        <v>33261</v>
      </c>
      <c r="G16" s="59">
        <v>33261</v>
      </c>
      <c r="H16" s="59">
        <v>33261</v>
      </c>
      <c r="I16" s="59">
        <v>33261</v>
      </c>
      <c r="J16" s="59">
        <v>33261</v>
      </c>
      <c r="K16" s="59">
        <v>33261</v>
      </c>
      <c r="L16" s="59">
        <v>33261</v>
      </c>
      <c r="M16" s="59">
        <v>33261</v>
      </c>
    </row>
    <row r="17" spans="1:13" x14ac:dyDescent="0.2">
      <c r="A17" s="43" t="s">
        <v>36</v>
      </c>
      <c r="C17" s="60">
        <v>4219</v>
      </c>
      <c r="D17" s="60">
        <v>4219</v>
      </c>
      <c r="E17" s="60">
        <v>4219</v>
      </c>
      <c r="F17" s="60">
        <v>4219</v>
      </c>
      <c r="G17" s="60">
        <v>4219</v>
      </c>
      <c r="H17" s="60">
        <v>4219</v>
      </c>
      <c r="I17" s="60">
        <v>4219</v>
      </c>
      <c r="J17" s="60">
        <v>4219</v>
      </c>
      <c r="K17" s="60">
        <v>4219</v>
      </c>
      <c r="L17" s="60">
        <v>4219</v>
      </c>
      <c r="M17" s="60">
        <v>4219</v>
      </c>
    </row>
    <row r="18" spans="1:13" x14ac:dyDescent="0.2">
      <c r="A18" s="43" t="s">
        <v>37</v>
      </c>
      <c r="C18" s="60">
        <v>8870</v>
      </c>
      <c r="D18" s="59">
        <v>8990</v>
      </c>
      <c r="E18" s="59">
        <v>10060</v>
      </c>
      <c r="F18" s="59">
        <v>9930</v>
      </c>
      <c r="G18" s="59">
        <v>9750</v>
      </c>
      <c r="H18" s="59">
        <v>7870</v>
      </c>
      <c r="I18" s="59">
        <v>7140</v>
      </c>
      <c r="J18" s="59">
        <v>6560</v>
      </c>
      <c r="K18" s="59">
        <v>4880</v>
      </c>
      <c r="L18" s="59">
        <v>4880</v>
      </c>
      <c r="M18" s="59">
        <v>4880</v>
      </c>
    </row>
    <row r="19" spans="1:13" x14ac:dyDescent="0.2">
      <c r="A19" s="43" t="s">
        <v>42</v>
      </c>
      <c r="C19" s="60">
        <v>1747237</v>
      </c>
      <c r="D19" s="59">
        <v>1771786</v>
      </c>
      <c r="E19" s="59">
        <v>1794155</v>
      </c>
      <c r="F19" s="59">
        <v>1821048</v>
      </c>
      <c r="G19" s="59">
        <v>1844881</v>
      </c>
      <c r="H19" s="59">
        <v>1861491</v>
      </c>
      <c r="I19" s="59">
        <v>1894618</v>
      </c>
      <c r="J19" s="59">
        <v>1921233</v>
      </c>
      <c r="K19" s="59">
        <v>1948712</v>
      </c>
      <c r="L19" s="59">
        <v>1978649</v>
      </c>
      <c r="M19" s="59">
        <v>1988117.8490000002</v>
      </c>
    </row>
    <row r="20" spans="1:13" x14ac:dyDescent="0.2">
      <c r="A20" s="43" t="s">
        <v>43</v>
      </c>
      <c r="C20" s="60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</row>
    <row r="21" spans="1:13" x14ac:dyDescent="0.2">
      <c r="A21" s="43" t="s">
        <v>44</v>
      </c>
      <c r="C21" s="60">
        <v>1555</v>
      </c>
      <c r="D21" s="59">
        <v>1555</v>
      </c>
      <c r="E21" s="59">
        <v>1555</v>
      </c>
      <c r="F21" s="59">
        <v>1555</v>
      </c>
      <c r="G21" s="59">
        <v>1555</v>
      </c>
      <c r="H21" s="59">
        <v>1555</v>
      </c>
      <c r="I21" s="59">
        <v>1555</v>
      </c>
      <c r="J21" s="59">
        <v>1555</v>
      </c>
      <c r="K21" s="59">
        <v>1555</v>
      </c>
      <c r="L21" s="59">
        <v>1555</v>
      </c>
      <c r="M21" s="59">
        <v>1555</v>
      </c>
    </row>
    <row r="22" spans="1:13" x14ac:dyDescent="0.2">
      <c r="A22" s="43" t="s">
        <v>45</v>
      </c>
      <c r="C22" s="60">
        <v>291</v>
      </c>
      <c r="D22" s="59">
        <v>291</v>
      </c>
      <c r="E22" s="59">
        <v>291</v>
      </c>
      <c r="F22" s="59">
        <v>291</v>
      </c>
      <c r="G22" s="59">
        <v>291</v>
      </c>
      <c r="H22" s="59">
        <v>291</v>
      </c>
      <c r="I22" s="59">
        <v>291</v>
      </c>
      <c r="J22" s="59">
        <v>291</v>
      </c>
      <c r="K22" s="59">
        <v>291</v>
      </c>
      <c r="L22" s="59">
        <v>291</v>
      </c>
      <c r="M22" s="59">
        <v>291</v>
      </c>
    </row>
    <row r="23" spans="1:13" x14ac:dyDescent="0.2">
      <c r="A23" s="43" t="s">
        <v>38</v>
      </c>
      <c r="C23" s="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</row>
    <row r="24" spans="1:13" ht="15" x14ac:dyDescent="0.2">
      <c r="A24" s="67" t="s">
        <v>46</v>
      </c>
      <c r="B24" s="68"/>
      <c r="C24" s="71">
        <f t="shared" ref="C24:M24" si="1">SUM(C16:C23)</f>
        <v>1795433</v>
      </c>
      <c r="D24" s="70">
        <f t="shared" si="1"/>
        <v>1820102</v>
      </c>
      <c r="E24" s="70">
        <f t="shared" si="1"/>
        <v>1843541</v>
      </c>
      <c r="F24" s="70">
        <f t="shared" si="1"/>
        <v>1870304</v>
      </c>
      <c r="G24" s="70">
        <f t="shared" si="1"/>
        <v>1893957</v>
      </c>
      <c r="H24" s="70">
        <f t="shared" si="1"/>
        <v>1908687</v>
      </c>
      <c r="I24" s="70">
        <f t="shared" si="1"/>
        <v>1941084</v>
      </c>
      <c r="J24" s="70">
        <f t="shared" si="1"/>
        <v>1967119</v>
      </c>
      <c r="K24" s="70">
        <f t="shared" si="1"/>
        <v>1992918</v>
      </c>
      <c r="L24" s="70">
        <f t="shared" si="1"/>
        <v>2022855</v>
      </c>
      <c r="M24" s="70">
        <f t="shared" si="1"/>
        <v>2032323.8490000002</v>
      </c>
    </row>
    <row r="25" spans="1:13" ht="16.5" thickBot="1" x14ac:dyDescent="0.3">
      <c r="A25" s="72" t="s">
        <v>47</v>
      </c>
      <c r="B25" s="68"/>
      <c r="C25" s="74">
        <f>C24+C13</f>
        <v>1868815</v>
      </c>
      <c r="D25" s="73">
        <f t="shared" ref="D25:M25" si="2">D24+D13</f>
        <v>1887659</v>
      </c>
      <c r="E25" s="73">
        <f t="shared" si="2"/>
        <v>1908689</v>
      </c>
      <c r="F25" s="73">
        <f t="shared" si="2"/>
        <v>1937245</v>
      </c>
      <c r="G25" s="73">
        <f t="shared" si="2"/>
        <v>1963596</v>
      </c>
      <c r="H25" s="73">
        <f t="shared" si="2"/>
        <v>1988396</v>
      </c>
      <c r="I25" s="73">
        <f t="shared" si="2"/>
        <v>2024261</v>
      </c>
      <c r="J25" s="73">
        <f t="shared" si="2"/>
        <v>2053661</v>
      </c>
      <c r="K25" s="73">
        <f t="shared" si="2"/>
        <v>2087006</v>
      </c>
      <c r="L25" s="73">
        <f t="shared" si="2"/>
        <v>2123263</v>
      </c>
      <c r="M25" s="73">
        <f t="shared" si="2"/>
        <v>2147264.6290000002</v>
      </c>
    </row>
    <row r="26" spans="1:13" x14ac:dyDescent="0.2">
      <c r="C26" s="62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5.75" x14ac:dyDescent="0.25">
      <c r="A27" s="52" t="s">
        <v>48</v>
      </c>
      <c r="B27" s="53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">
      <c r="A28" s="54" t="s">
        <v>49</v>
      </c>
      <c r="B28" s="55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">
      <c r="A29" s="58" t="s">
        <v>50</v>
      </c>
      <c r="C29" s="62">
        <v>17019</v>
      </c>
      <c r="D29" s="61">
        <v>13950</v>
      </c>
      <c r="E29" s="61">
        <v>14011</v>
      </c>
      <c r="F29" s="61">
        <v>14705</v>
      </c>
      <c r="G29" s="61">
        <v>14424</v>
      </c>
      <c r="H29" s="61">
        <v>13050</v>
      </c>
      <c r="I29" s="61">
        <v>16102</v>
      </c>
      <c r="J29" s="61">
        <v>15248</v>
      </c>
      <c r="K29" s="61">
        <v>15341</v>
      </c>
      <c r="L29" s="61">
        <v>16003</v>
      </c>
      <c r="M29" s="61">
        <v>25252</v>
      </c>
    </row>
    <row r="30" spans="1:13" x14ac:dyDescent="0.2">
      <c r="A30" s="58" t="s">
        <v>51</v>
      </c>
      <c r="C30" s="62">
        <v>5775</v>
      </c>
      <c r="D30" s="62">
        <v>5775</v>
      </c>
      <c r="E30" s="62">
        <v>5775</v>
      </c>
      <c r="F30" s="62">
        <v>5775</v>
      </c>
      <c r="G30" s="62">
        <v>5775</v>
      </c>
      <c r="H30" s="62">
        <v>5775</v>
      </c>
      <c r="I30" s="62">
        <v>5775</v>
      </c>
      <c r="J30" s="62">
        <v>5775</v>
      </c>
      <c r="K30" s="62">
        <v>5775</v>
      </c>
      <c r="L30" s="62">
        <v>5775</v>
      </c>
      <c r="M30" s="62">
        <v>5775</v>
      </c>
    </row>
    <row r="31" spans="1:13" x14ac:dyDescent="0.2">
      <c r="A31" s="58" t="s">
        <v>52</v>
      </c>
      <c r="C31" s="62">
        <v>29555</v>
      </c>
      <c r="D31" s="61">
        <v>29555</v>
      </c>
      <c r="E31" s="61">
        <v>29555</v>
      </c>
      <c r="F31" s="61">
        <v>29555</v>
      </c>
      <c r="G31" s="61">
        <v>29555</v>
      </c>
      <c r="H31" s="61">
        <v>29555</v>
      </c>
      <c r="I31" s="61">
        <v>29555</v>
      </c>
      <c r="J31" s="61">
        <v>29555</v>
      </c>
      <c r="K31" s="61">
        <v>29555</v>
      </c>
      <c r="L31" s="61">
        <v>29555</v>
      </c>
      <c r="M31" s="61">
        <v>29555</v>
      </c>
    </row>
    <row r="32" spans="1:13" ht="15" x14ac:dyDescent="0.2">
      <c r="A32" s="63" t="s">
        <v>53</v>
      </c>
      <c r="B32" s="63"/>
      <c r="C32" s="65">
        <f t="shared" ref="C32:M32" si="3">SUM(C29:C31)</f>
        <v>52349</v>
      </c>
      <c r="D32" s="64">
        <f t="shared" si="3"/>
        <v>49280</v>
      </c>
      <c r="E32" s="64">
        <f t="shared" si="3"/>
        <v>49341</v>
      </c>
      <c r="F32" s="64">
        <f t="shared" si="3"/>
        <v>50035</v>
      </c>
      <c r="G32" s="64">
        <f t="shared" si="3"/>
        <v>49754</v>
      </c>
      <c r="H32" s="64">
        <f t="shared" si="3"/>
        <v>48380</v>
      </c>
      <c r="I32" s="64">
        <f t="shared" si="3"/>
        <v>51432</v>
      </c>
      <c r="J32" s="64">
        <f t="shared" si="3"/>
        <v>50578</v>
      </c>
      <c r="K32" s="64">
        <f t="shared" si="3"/>
        <v>50671</v>
      </c>
      <c r="L32" s="64">
        <f t="shared" si="3"/>
        <v>51333</v>
      </c>
      <c r="M32" s="64">
        <f t="shared" si="3"/>
        <v>60582</v>
      </c>
    </row>
    <row r="33" spans="1:13" x14ac:dyDescent="0.2">
      <c r="A33" s="43"/>
    </row>
    <row r="34" spans="1:13" ht="18" x14ac:dyDescent="0.25">
      <c r="A34" s="139" t="s">
        <v>65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3" ht="18" x14ac:dyDescent="0.25">
      <c r="A35" s="42"/>
    </row>
    <row r="36" spans="1:13" ht="18" x14ac:dyDescent="0.25">
      <c r="A36" s="46"/>
      <c r="B36" s="47"/>
      <c r="C36" s="48" t="s">
        <v>1</v>
      </c>
      <c r="D36" s="48" t="s">
        <v>2</v>
      </c>
      <c r="E36" s="48" t="s">
        <v>3</v>
      </c>
      <c r="F36" s="48" t="s">
        <v>4</v>
      </c>
      <c r="G36" s="48" t="s">
        <v>5</v>
      </c>
      <c r="H36" s="48" t="s">
        <v>6</v>
      </c>
      <c r="I36" s="48" t="s">
        <v>7</v>
      </c>
      <c r="J36" s="48" t="s">
        <v>8</v>
      </c>
      <c r="K36" s="48" t="s">
        <v>9</v>
      </c>
      <c r="L36" s="48" t="s">
        <v>10</v>
      </c>
      <c r="M36" s="48" t="s">
        <v>103</v>
      </c>
    </row>
    <row r="37" spans="1:13" x14ac:dyDescent="0.2">
      <c r="A37" s="49"/>
      <c r="B37" s="49"/>
      <c r="C37" s="50" t="s">
        <v>11</v>
      </c>
      <c r="D37" s="51" t="s">
        <v>11</v>
      </c>
      <c r="E37" s="51" t="s">
        <v>11</v>
      </c>
      <c r="F37" s="51" t="s">
        <v>11</v>
      </c>
      <c r="G37" s="51" t="s">
        <v>11</v>
      </c>
      <c r="H37" s="51" t="s">
        <v>11</v>
      </c>
      <c r="I37" s="51" t="s">
        <v>11</v>
      </c>
      <c r="J37" s="51" t="s">
        <v>11</v>
      </c>
      <c r="K37" s="51" t="s">
        <v>11</v>
      </c>
      <c r="L37" s="51" t="s">
        <v>11</v>
      </c>
      <c r="M37" s="51" t="s">
        <v>11</v>
      </c>
    </row>
    <row r="38" spans="1:13" ht="15.75" x14ac:dyDescent="0.25">
      <c r="A38" s="54" t="s">
        <v>54</v>
      </c>
      <c r="B38" s="53"/>
      <c r="C38" s="62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1:13" x14ac:dyDescent="0.2">
      <c r="A39" s="43" t="s">
        <v>50</v>
      </c>
      <c r="C39" s="60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</row>
    <row r="40" spans="1:13" x14ac:dyDescent="0.2">
      <c r="A40" s="43" t="s">
        <v>51</v>
      </c>
      <c r="C40" s="60">
        <v>37567</v>
      </c>
      <c r="D40" s="59">
        <v>37329</v>
      </c>
      <c r="E40" s="59">
        <v>34757</v>
      </c>
      <c r="F40" s="59">
        <v>35144</v>
      </c>
      <c r="G40" s="59">
        <v>33676</v>
      </c>
      <c r="H40" s="59">
        <v>29475</v>
      </c>
      <c r="I40" s="59">
        <v>29804</v>
      </c>
      <c r="J40" s="59">
        <v>25083</v>
      </c>
      <c r="K40" s="59">
        <v>21572</v>
      </c>
      <c r="L40" s="59">
        <v>19192</v>
      </c>
      <c r="M40" s="59">
        <v>24180.625</v>
      </c>
    </row>
    <row r="41" spans="1:13" x14ac:dyDescent="0.2">
      <c r="A41" s="43" t="s">
        <v>52</v>
      </c>
      <c r="C41" s="60">
        <v>3687</v>
      </c>
      <c r="D41" s="59">
        <v>3687</v>
      </c>
      <c r="E41" s="59">
        <v>3687</v>
      </c>
      <c r="F41" s="59">
        <v>3687</v>
      </c>
      <c r="G41" s="59">
        <v>3687</v>
      </c>
      <c r="H41" s="59">
        <v>3687</v>
      </c>
      <c r="I41" s="59">
        <v>3687</v>
      </c>
      <c r="J41" s="59">
        <v>3687</v>
      </c>
      <c r="K41" s="59">
        <v>3687</v>
      </c>
      <c r="L41" s="59">
        <v>3687</v>
      </c>
      <c r="M41" s="59">
        <v>3687</v>
      </c>
    </row>
    <row r="42" spans="1:13" ht="15" x14ac:dyDescent="0.2">
      <c r="A42" s="67" t="s">
        <v>55</v>
      </c>
      <c r="B42" s="68"/>
      <c r="C42" s="71">
        <f t="shared" ref="C42:M42" si="4">SUM(C39:C41)</f>
        <v>41254</v>
      </c>
      <c r="D42" s="69">
        <f t="shared" si="4"/>
        <v>41016</v>
      </c>
      <c r="E42" s="69">
        <f t="shared" si="4"/>
        <v>38444</v>
      </c>
      <c r="F42" s="69">
        <f t="shared" si="4"/>
        <v>38831</v>
      </c>
      <c r="G42" s="69">
        <f t="shared" si="4"/>
        <v>37363</v>
      </c>
      <c r="H42" s="69">
        <f t="shared" si="4"/>
        <v>33162</v>
      </c>
      <c r="I42" s="69">
        <f t="shared" si="4"/>
        <v>33491</v>
      </c>
      <c r="J42" s="69">
        <f t="shared" si="4"/>
        <v>28770</v>
      </c>
      <c r="K42" s="69">
        <f t="shared" si="4"/>
        <v>25259</v>
      </c>
      <c r="L42" s="69">
        <f t="shared" si="4"/>
        <v>22879</v>
      </c>
      <c r="M42" s="69">
        <f t="shared" si="4"/>
        <v>27867.625</v>
      </c>
    </row>
    <row r="43" spans="1:13" ht="16.5" thickBot="1" x14ac:dyDescent="0.3">
      <c r="A43" s="72" t="s">
        <v>56</v>
      </c>
      <c r="B43" s="68"/>
      <c r="C43" s="74">
        <f t="shared" ref="C43:M43" si="5">C42+C32</f>
        <v>93603</v>
      </c>
      <c r="D43" s="73">
        <f t="shared" si="5"/>
        <v>90296</v>
      </c>
      <c r="E43" s="73">
        <f t="shared" si="5"/>
        <v>87785</v>
      </c>
      <c r="F43" s="73">
        <f t="shared" si="5"/>
        <v>88866</v>
      </c>
      <c r="G43" s="73">
        <f t="shared" si="5"/>
        <v>87117</v>
      </c>
      <c r="H43" s="73">
        <f t="shared" si="5"/>
        <v>81542</v>
      </c>
      <c r="I43" s="73">
        <f t="shared" si="5"/>
        <v>84923</v>
      </c>
      <c r="J43" s="73">
        <f t="shared" si="5"/>
        <v>79348</v>
      </c>
      <c r="K43" s="73">
        <f t="shared" si="5"/>
        <v>75930</v>
      </c>
      <c r="L43" s="73">
        <f t="shared" si="5"/>
        <v>74212</v>
      </c>
      <c r="M43" s="73">
        <f t="shared" si="5"/>
        <v>88449.625</v>
      </c>
    </row>
    <row r="44" spans="1:13" x14ac:dyDescent="0.2"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ht="16.5" thickBot="1" x14ac:dyDescent="0.3">
      <c r="A45" s="52" t="s">
        <v>57</v>
      </c>
      <c r="C45" s="76">
        <f>C25-C43</f>
        <v>1775212</v>
      </c>
      <c r="D45" s="75">
        <f t="shared" ref="D45:M45" si="6">D25-D43</f>
        <v>1797363</v>
      </c>
      <c r="E45" s="75">
        <f t="shared" si="6"/>
        <v>1820904</v>
      </c>
      <c r="F45" s="75">
        <f t="shared" si="6"/>
        <v>1848379</v>
      </c>
      <c r="G45" s="75">
        <f t="shared" si="6"/>
        <v>1876479</v>
      </c>
      <c r="H45" s="75">
        <f t="shared" si="6"/>
        <v>1906854</v>
      </c>
      <c r="I45" s="75">
        <f t="shared" si="6"/>
        <v>1939338</v>
      </c>
      <c r="J45" s="75">
        <f t="shared" si="6"/>
        <v>1974313</v>
      </c>
      <c r="K45" s="75">
        <f t="shared" si="6"/>
        <v>2011076</v>
      </c>
      <c r="L45" s="75">
        <f t="shared" si="6"/>
        <v>2049051</v>
      </c>
      <c r="M45" s="75">
        <f t="shared" si="6"/>
        <v>2058815.0040000002</v>
      </c>
    </row>
    <row r="46" spans="1:13" ht="15" thickTop="1" x14ac:dyDescent="0.2"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x14ac:dyDescent="0.2"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t="15.75" x14ac:dyDescent="0.25">
      <c r="A48" s="52" t="s">
        <v>58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x14ac:dyDescent="0.2">
      <c r="A49" s="58" t="s">
        <v>59</v>
      </c>
      <c r="C49" s="56">
        <v>867465</v>
      </c>
      <c r="D49" s="57">
        <f>C49+'Income Statement No SRV'!E24</f>
        <v>863391</v>
      </c>
      <c r="E49" s="57">
        <f>D49+'Income Statement No SRV'!F24</f>
        <v>860638</v>
      </c>
      <c r="F49" s="57">
        <f>E49+'Income Statement No SRV'!G24</f>
        <v>861820</v>
      </c>
      <c r="G49" s="57">
        <f>F49+'Income Statement No SRV'!H24</f>
        <v>863627</v>
      </c>
      <c r="H49" s="57">
        <f>G49+'Income Statement No SRV'!I24</f>
        <v>867030</v>
      </c>
      <c r="I49" s="57">
        <f>H49+'Income Statement No SRV'!J24</f>
        <v>871958</v>
      </c>
      <c r="J49" s="57">
        <f>I49+'Income Statement No SRV'!K24</f>
        <v>878769</v>
      </c>
      <c r="K49" s="57">
        <f>J49+'Income Statement No SRV'!L24</f>
        <v>886785</v>
      </c>
      <c r="L49" s="57">
        <f>K49+'Income Statement No SRV'!M24</f>
        <v>895457</v>
      </c>
      <c r="M49" s="57">
        <f>L49+'Income Statement No SRV'!N24</f>
        <v>905221.00399999996</v>
      </c>
    </row>
    <row r="50" spans="1:13" x14ac:dyDescent="0.2">
      <c r="A50" s="58" t="s">
        <v>60</v>
      </c>
      <c r="C50" s="78">
        <v>907747</v>
      </c>
      <c r="D50" s="77">
        <v>933972</v>
      </c>
      <c r="E50" s="77">
        <v>960266</v>
      </c>
      <c r="F50" s="77">
        <v>986559</v>
      </c>
      <c r="G50" s="77">
        <v>1012852</v>
      </c>
      <c r="H50" s="77">
        <v>1039824</v>
      </c>
      <c r="I50" s="77">
        <v>1067380</v>
      </c>
      <c r="J50" s="77">
        <v>1095544</v>
      </c>
      <c r="K50" s="77">
        <v>1124291</v>
      </c>
      <c r="L50" s="77">
        <v>1153594</v>
      </c>
      <c r="M50" s="77">
        <v>1153594</v>
      </c>
    </row>
    <row r="51" spans="1:13" ht="15" x14ac:dyDescent="0.25">
      <c r="A51" s="79" t="s">
        <v>61</v>
      </c>
      <c r="C51" s="81">
        <f>SUM(C49:C50)</f>
        <v>1775212</v>
      </c>
      <c r="D51" s="80">
        <f t="shared" ref="D51:M51" si="7">SUM(D49:D50)</f>
        <v>1797363</v>
      </c>
      <c r="E51" s="80">
        <f t="shared" si="7"/>
        <v>1820904</v>
      </c>
      <c r="F51" s="80">
        <f t="shared" si="7"/>
        <v>1848379</v>
      </c>
      <c r="G51" s="80">
        <f t="shared" si="7"/>
        <v>1876479</v>
      </c>
      <c r="H51" s="80">
        <f t="shared" si="7"/>
        <v>1906854</v>
      </c>
      <c r="I51" s="80">
        <f t="shared" si="7"/>
        <v>1939338</v>
      </c>
      <c r="J51" s="80">
        <f t="shared" si="7"/>
        <v>1974313</v>
      </c>
      <c r="K51" s="80">
        <f t="shared" si="7"/>
        <v>2011076</v>
      </c>
      <c r="L51" s="80">
        <f t="shared" si="7"/>
        <v>2049051</v>
      </c>
      <c r="M51" s="80">
        <f t="shared" si="7"/>
        <v>2058815.004</v>
      </c>
    </row>
    <row r="52" spans="1:13" ht="15" x14ac:dyDescent="0.25">
      <c r="A52" s="79" t="s">
        <v>62</v>
      </c>
      <c r="C52" s="83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</row>
    <row r="53" spans="1:13" ht="16.5" thickBot="1" x14ac:dyDescent="0.3">
      <c r="A53" s="52" t="s">
        <v>63</v>
      </c>
      <c r="C53" s="76">
        <f>SUM(C51:C52)</f>
        <v>1775212</v>
      </c>
      <c r="D53" s="75">
        <f t="shared" ref="D53:M53" si="8">SUM(D51:D52)</f>
        <v>1797363</v>
      </c>
      <c r="E53" s="75">
        <f t="shared" si="8"/>
        <v>1820904</v>
      </c>
      <c r="F53" s="75">
        <f t="shared" si="8"/>
        <v>1848379</v>
      </c>
      <c r="G53" s="75">
        <f t="shared" si="8"/>
        <v>1876479</v>
      </c>
      <c r="H53" s="75">
        <f t="shared" si="8"/>
        <v>1906854</v>
      </c>
      <c r="I53" s="75">
        <f t="shared" si="8"/>
        <v>1939338</v>
      </c>
      <c r="J53" s="75">
        <f t="shared" si="8"/>
        <v>1974313</v>
      </c>
      <c r="K53" s="75">
        <f t="shared" si="8"/>
        <v>2011076</v>
      </c>
      <c r="L53" s="75">
        <f t="shared" si="8"/>
        <v>2049051</v>
      </c>
      <c r="M53" s="75">
        <f t="shared" si="8"/>
        <v>2058815.004</v>
      </c>
    </row>
    <row r="54" spans="1:13" ht="15" thickTop="1" x14ac:dyDescent="0.2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x14ac:dyDescent="0.2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s="86" customFormat="1" x14ac:dyDescent="0.2">
      <c r="A56" s="84"/>
      <c r="B56" s="85"/>
    </row>
  </sheetData>
  <mergeCells count="2">
    <mergeCell ref="A1:L1"/>
    <mergeCell ref="A34:L34"/>
  </mergeCells>
  <pageMargins left="0.70866141732283472" right="0.70866141732283472" top="0.74803149606299213" bottom="0.74803149606299213" header="0.31496062992125984" footer="0.31496062992125984"/>
  <pageSetup paperSize="9" scale="84" fitToHeight="11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P25" sqref="P25"/>
    </sheetView>
  </sheetViews>
  <sheetFormatPr defaultRowHeight="14.25" x14ac:dyDescent="0.2"/>
  <cols>
    <col min="1" max="1" width="42.21875" style="4" customWidth="1"/>
    <col min="2" max="2" width="2.5546875" style="3" customWidth="1"/>
    <col min="3" max="3" width="2.109375" style="3" hidden="1" customWidth="1"/>
    <col min="4" max="4" width="7.88671875" style="4" customWidth="1"/>
    <col min="5" max="14" width="7.88671875" style="88" customWidth="1"/>
    <col min="15" max="16" width="8.88671875" style="88"/>
    <col min="17" max="17" width="11.44140625" style="88" bestFit="1" customWidth="1"/>
    <col min="18" max="18" width="9.44140625" style="88" bestFit="1" customWidth="1"/>
    <col min="19" max="16384" width="8.88671875" style="88"/>
  </cols>
  <sheetData>
    <row r="1" spans="1:17" ht="18" x14ac:dyDescent="0.25">
      <c r="A1" s="138" t="s">
        <v>96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O1" s="89"/>
    </row>
    <row r="2" spans="1:17" ht="18" x14ac:dyDescent="0.25">
      <c r="A2" s="2"/>
      <c r="O2" s="89"/>
    </row>
    <row r="3" spans="1:17" ht="18" x14ac:dyDescent="0.25">
      <c r="A3" s="5"/>
      <c r="B3" s="6"/>
      <c r="C3" s="90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103</v>
      </c>
      <c r="O3" s="89"/>
    </row>
    <row r="4" spans="1:17" x14ac:dyDescent="0.2">
      <c r="A4" s="8"/>
      <c r="B4" s="8"/>
      <c r="C4" s="91"/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11</v>
      </c>
      <c r="M4" s="9" t="s">
        <v>11</v>
      </c>
      <c r="N4" s="9" t="s">
        <v>11</v>
      </c>
      <c r="O4" s="89"/>
    </row>
    <row r="5" spans="1:17" ht="15.75" x14ac:dyDescent="0.25">
      <c r="A5" s="10" t="s">
        <v>66</v>
      </c>
      <c r="B5" s="11"/>
      <c r="C5" s="92"/>
      <c r="O5" s="89"/>
    </row>
    <row r="6" spans="1:17" x14ac:dyDescent="0.2">
      <c r="A6" s="12" t="s">
        <v>67</v>
      </c>
      <c r="B6" s="13"/>
      <c r="C6" s="93"/>
      <c r="O6" s="89"/>
    </row>
    <row r="7" spans="1:17" x14ac:dyDescent="0.2">
      <c r="A7" s="4" t="s">
        <v>14</v>
      </c>
      <c r="C7" s="94"/>
      <c r="D7" s="15">
        <v>86726</v>
      </c>
      <c r="E7" s="15">
        <v>83074</v>
      </c>
      <c r="F7" s="15">
        <v>85779</v>
      </c>
      <c r="G7" s="15">
        <v>88952</v>
      </c>
      <c r="H7" s="15">
        <v>92223</v>
      </c>
      <c r="I7" s="15">
        <v>95398</v>
      </c>
      <c r="J7" s="15">
        <v>98886</v>
      </c>
      <c r="K7" s="15">
        <v>102505</v>
      </c>
      <c r="L7" s="15">
        <v>106247</v>
      </c>
      <c r="M7" s="15">
        <v>110117</v>
      </c>
      <c r="N7" s="15">
        <v>112929.74999999999</v>
      </c>
      <c r="O7" s="95"/>
    </row>
    <row r="8" spans="1:17" x14ac:dyDescent="0.2">
      <c r="A8" s="4" t="s">
        <v>15</v>
      </c>
      <c r="C8" s="94"/>
      <c r="D8" s="15">
        <v>65858.899999999994</v>
      </c>
      <c r="E8" s="15">
        <v>68013</v>
      </c>
      <c r="F8" s="15">
        <v>70300.2</v>
      </c>
      <c r="G8" s="15">
        <v>73047.5</v>
      </c>
      <c r="H8" s="15">
        <v>75705.399999999994</v>
      </c>
      <c r="I8" s="15">
        <v>78247.3</v>
      </c>
      <c r="J8" s="15">
        <v>80505.100000000006</v>
      </c>
      <c r="K8" s="15">
        <v>83461.600000000006</v>
      </c>
      <c r="L8" s="15">
        <v>86091.4</v>
      </c>
      <c r="M8" s="15">
        <v>89041.600000000006</v>
      </c>
      <c r="N8" s="15">
        <v>92193.391999999993</v>
      </c>
      <c r="O8" s="95"/>
    </row>
    <row r="9" spans="1:17" x14ac:dyDescent="0.2">
      <c r="A9" s="4" t="s">
        <v>68</v>
      </c>
      <c r="C9" s="94"/>
      <c r="D9" s="15">
        <v>3732</v>
      </c>
      <c r="E9" s="15">
        <v>3114</v>
      </c>
      <c r="F9" s="15">
        <v>2876</v>
      </c>
      <c r="G9" s="15">
        <v>2967</v>
      </c>
      <c r="H9" s="15">
        <v>3065</v>
      </c>
      <c r="I9" s="15">
        <v>3141</v>
      </c>
      <c r="J9" s="15">
        <v>3473</v>
      </c>
      <c r="K9" s="15">
        <v>3585</v>
      </c>
      <c r="L9" s="15">
        <v>3690</v>
      </c>
      <c r="M9" s="15">
        <v>3869</v>
      </c>
      <c r="N9" s="15">
        <v>3907.69</v>
      </c>
      <c r="O9" s="95"/>
    </row>
    <row r="10" spans="1:17" x14ac:dyDescent="0.2">
      <c r="A10" s="4" t="s">
        <v>69</v>
      </c>
      <c r="C10" s="94"/>
      <c r="D10" s="15">
        <v>25959</v>
      </c>
      <c r="E10" s="15">
        <v>24955</v>
      </c>
      <c r="F10" s="15">
        <v>25766</v>
      </c>
      <c r="G10" s="15">
        <v>26289</v>
      </c>
      <c r="H10" s="15">
        <v>24915</v>
      </c>
      <c r="I10" s="15">
        <v>25430</v>
      </c>
      <c r="J10" s="15">
        <v>25958</v>
      </c>
      <c r="K10" s="15">
        <v>26497</v>
      </c>
      <c r="L10" s="15">
        <v>27047</v>
      </c>
      <c r="M10" s="15">
        <v>27608</v>
      </c>
      <c r="N10" s="15">
        <v>27936.48</v>
      </c>
      <c r="O10" s="95"/>
    </row>
    <row r="11" spans="1:17" x14ac:dyDescent="0.2">
      <c r="A11" s="4" t="s">
        <v>17</v>
      </c>
      <c r="C11" s="94"/>
      <c r="D11" s="15">
        <v>3452</v>
      </c>
      <c r="E11" s="15">
        <v>3522</v>
      </c>
      <c r="F11" s="15">
        <v>3594</v>
      </c>
      <c r="G11" s="15">
        <v>3668</v>
      </c>
      <c r="H11" s="15">
        <v>3742</v>
      </c>
      <c r="I11" s="15">
        <v>3819</v>
      </c>
      <c r="J11" s="15">
        <v>3897</v>
      </c>
      <c r="K11" s="15">
        <v>3977</v>
      </c>
      <c r="L11" s="15">
        <v>4058</v>
      </c>
      <c r="M11" s="15">
        <v>4141</v>
      </c>
      <c r="N11" s="15">
        <v>4223.82</v>
      </c>
      <c r="O11" s="95"/>
    </row>
    <row r="12" spans="1:17" ht="15" x14ac:dyDescent="0.2">
      <c r="A12" s="12" t="s">
        <v>70</v>
      </c>
      <c r="B12" s="18"/>
      <c r="C12" s="9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97"/>
      <c r="Q12" s="87"/>
    </row>
    <row r="13" spans="1:17" x14ac:dyDescent="0.2">
      <c r="A13" s="4" t="s">
        <v>71</v>
      </c>
      <c r="C13" s="94"/>
      <c r="D13" s="33">
        <v>-66082</v>
      </c>
      <c r="E13" s="33">
        <v>-66566</v>
      </c>
      <c r="F13" s="33">
        <v>-68143</v>
      </c>
      <c r="G13" s="33">
        <v>-69759</v>
      </c>
      <c r="H13" s="33">
        <v>-71414</v>
      </c>
      <c r="I13" s="33">
        <v>-73108</v>
      </c>
      <c r="J13" s="33">
        <v>-74845</v>
      </c>
      <c r="K13" s="33">
        <v>-76630</v>
      </c>
      <c r="L13" s="33">
        <v>-78958</v>
      </c>
      <c r="M13" s="33">
        <v>-81329</v>
      </c>
      <c r="N13" s="33">
        <v>-83362.224999999991</v>
      </c>
      <c r="O13" s="95"/>
    </row>
    <row r="14" spans="1:17" x14ac:dyDescent="0.2">
      <c r="A14" s="4" t="s">
        <v>26</v>
      </c>
      <c r="C14" s="94"/>
      <c r="D14" s="33">
        <v>-1758</v>
      </c>
      <c r="E14" s="33">
        <v>-1829</v>
      </c>
      <c r="F14" s="33">
        <v>-1774</v>
      </c>
      <c r="G14" s="33">
        <v>-1631</v>
      </c>
      <c r="H14" s="33">
        <v>-1612</v>
      </c>
      <c r="I14" s="33">
        <v>-1530</v>
      </c>
      <c r="J14" s="33">
        <v>-1362</v>
      </c>
      <c r="K14" s="33">
        <v>-1373</v>
      </c>
      <c r="L14" s="33">
        <v>-1192</v>
      </c>
      <c r="M14" s="33">
        <v>-1055</v>
      </c>
      <c r="N14" s="33">
        <v>-1000</v>
      </c>
      <c r="O14" s="95"/>
    </row>
    <row r="15" spans="1:17" x14ac:dyDescent="0.2">
      <c r="A15" s="3" t="s">
        <v>25</v>
      </c>
      <c r="C15" s="94"/>
      <c r="D15" s="33">
        <v>-48478.9</v>
      </c>
      <c r="E15" s="33">
        <v>-48974</v>
      </c>
      <c r="F15" s="33">
        <v>-49340.200000000004</v>
      </c>
      <c r="G15" s="33">
        <v>-49252.5</v>
      </c>
      <c r="H15" s="33">
        <v>-50273.4</v>
      </c>
      <c r="I15" s="33">
        <v>-51350.3</v>
      </c>
      <c r="J15" s="33">
        <v>-52840.100000000006</v>
      </c>
      <c r="K15" s="33">
        <v>-54949.600000000006</v>
      </c>
      <c r="L15" s="33">
        <v>-56249.4</v>
      </c>
      <c r="M15" s="33">
        <v>-58246.600000000006</v>
      </c>
      <c r="N15" s="33">
        <v>-59461.951999999997</v>
      </c>
      <c r="O15" s="95"/>
    </row>
    <row r="16" spans="1:17" x14ac:dyDescent="0.2">
      <c r="A16" s="3" t="s">
        <v>28</v>
      </c>
      <c r="C16" s="98"/>
      <c r="D16" s="17">
        <v>-26474</v>
      </c>
      <c r="E16" s="17">
        <v>-28031</v>
      </c>
      <c r="F16" s="17">
        <v>-29665</v>
      </c>
      <c r="G16" s="17">
        <v>-29745</v>
      </c>
      <c r="H16" s="17">
        <v>-30265</v>
      </c>
      <c r="I16" s="17">
        <v>-31465</v>
      </c>
      <c r="J16" s="17">
        <v>-32648</v>
      </c>
      <c r="K16" s="17">
        <v>-33072</v>
      </c>
      <c r="L16" s="17">
        <v>-34515</v>
      </c>
      <c r="M16" s="17">
        <v>-36165</v>
      </c>
      <c r="N16" s="17">
        <v>-37249.950000000004</v>
      </c>
      <c r="O16" s="95"/>
    </row>
    <row r="17" spans="1:18" ht="15" x14ac:dyDescent="0.25">
      <c r="A17" s="99" t="s">
        <v>72</v>
      </c>
      <c r="C17" s="100"/>
      <c r="D17" s="15">
        <f>SUM(D7:D16)</f>
        <v>42935</v>
      </c>
      <c r="E17" s="15">
        <f>SUM(E7:E16)</f>
        <v>37278</v>
      </c>
      <c r="F17" s="15">
        <f>SUM(F7:F16)</f>
        <v>39393</v>
      </c>
      <c r="G17" s="15">
        <f>SUM(G7:G16)</f>
        <v>44536</v>
      </c>
      <c r="H17" s="15">
        <f>SUM(H7:H16)</f>
        <v>46086</v>
      </c>
      <c r="I17" s="15">
        <f>SUM(I7:I16)</f>
        <v>48581.999999999985</v>
      </c>
      <c r="J17" s="15">
        <f>SUM(J7:J16)</f>
        <v>51024</v>
      </c>
      <c r="K17" s="15">
        <f>SUM(K7:K16)</f>
        <v>54001</v>
      </c>
      <c r="L17" s="15">
        <f>SUM(L7:L16)</f>
        <v>56219</v>
      </c>
      <c r="M17" s="15">
        <f>SUM(M7:M16)</f>
        <v>57981</v>
      </c>
      <c r="N17" s="15">
        <f>SUM(N7:N16)</f>
        <v>60117.005000000012</v>
      </c>
      <c r="O17" s="97"/>
    </row>
    <row r="18" spans="1:18" x14ac:dyDescent="0.2">
      <c r="A18" s="3"/>
      <c r="D18" s="88"/>
      <c r="F18" s="101"/>
      <c r="G18" s="102"/>
      <c r="H18" s="102"/>
      <c r="I18" s="102"/>
      <c r="J18" s="102"/>
      <c r="K18" s="101"/>
      <c r="L18" s="101"/>
      <c r="M18" s="101"/>
      <c r="N18" s="101"/>
      <c r="O18" s="103"/>
      <c r="Q18" s="87"/>
      <c r="R18" s="87"/>
    </row>
    <row r="19" spans="1:18" ht="18" x14ac:dyDescent="0.25">
      <c r="A19" s="11" t="s">
        <v>73</v>
      </c>
      <c r="B19" s="104"/>
      <c r="C19" s="10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3"/>
      <c r="P19" s="89"/>
      <c r="Q19" s="89"/>
    </row>
    <row r="20" spans="1:18" x14ac:dyDescent="0.2">
      <c r="A20" s="106" t="s">
        <v>67</v>
      </c>
      <c r="B20" s="107"/>
      <c r="C20" s="10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03"/>
      <c r="P20" s="89"/>
      <c r="Q20" s="89"/>
    </row>
    <row r="21" spans="1:18" ht="15.75" x14ac:dyDescent="0.25">
      <c r="A21" s="107" t="s">
        <v>74</v>
      </c>
      <c r="B21" s="108"/>
      <c r="C21" s="109"/>
      <c r="D21" s="14">
        <v>10000</v>
      </c>
      <c r="E21" s="14">
        <v>10000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95"/>
      <c r="P21" s="110"/>
      <c r="Q21" s="89"/>
    </row>
    <row r="22" spans="1:18" x14ac:dyDescent="0.2">
      <c r="A22" s="107" t="s">
        <v>75</v>
      </c>
      <c r="B22" s="111"/>
      <c r="C22" s="109"/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95"/>
      <c r="P22" s="110"/>
      <c r="Q22" s="89"/>
    </row>
    <row r="23" spans="1:18" x14ac:dyDescent="0.2">
      <c r="A23" s="107" t="s">
        <v>76</v>
      </c>
      <c r="B23" s="107"/>
      <c r="C23" s="109"/>
      <c r="D23" s="14">
        <v>1800</v>
      </c>
      <c r="E23" s="14">
        <v>2200</v>
      </c>
      <c r="F23" s="14">
        <v>2950</v>
      </c>
      <c r="G23" s="14">
        <v>2150</v>
      </c>
      <c r="H23" s="14">
        <v>2300</v>
      </c>
      <c r="I23" s="14">
        <v>1900</v>
      </c>
      <c r="J23" s="14">
        <v>1750</v>
      </c>
      <c r="K23" s="14">
        <v>1600</v>
      </c>
      <c r="L23" s="14">
        <v>1700</v>
      </c>
      <c r="M23" s="14">
        <v>0</v>
      </c>
      <c r="N23" s="14">
        <v>0</v>
      </c>
      <c r="O23" s="95"/>
      <c r="P23" s="110"/>
      <c r="Q23" s="110"/>
    </row>
    <row r="24" spans="1:18" x14ac:dyDescent="0.2">
      <c r="A24" s="107" t="s">
        <v>77</v>
      </c>
      <c r="B24" s="107"/>
      <c r="C24" s="109"/>
      <c r="D24" s="14">
        <v>2440</v>
      </c>
      <c r="E24" s="14">
        <v>2226</v>
      </c>
      <c r="F24" s="14">
        <v>1866</v>
      </c>
      <c r="G24" s="14">
        <v>1980</v>
      </c>
      <c r="H24" s="14">
        <v>2066</v>
      </c>
      <c r="I24" s="14">
        <v>2723</v>
      </c>
      <c r="J24" s="14">
        <v>2453</v>
      </c>
      <c r="K24" s="14">
        <v>2763</v>
      </c>
      <c r="L24" s="14">
        <v>2470</v>
      </c>
      <c r="M24" s="14">
        <v>2715</v>
      </c>
      <c r="N24" s="14">
        <v>2782.8749999999995</v>
      </c>
      <c r="O24" s="95"/>
      <c r="P24" s="110"/>
      <c r="Q24" s="89"/>
    </row>
    <row r="25" spans="1:18" x14ac:dyDescent="0.2">
      <c r="A25" s="107" t="s">
        <v>78</v>
      </c>
      <c r="B25" s="107"/>
      <c r="C25" s="109"/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95"/>
      <c r="P25" s="110"/>
      <c r="Q25" s="89"/>
    </row>
    <row r="26" spans="1:18" ht="15" x14ac:dyDescent="0.2">
      <c r="A26" s="112" t="s">
        <v>38</v>
      </c>
      <c r="B26" s="113"/>
      <c r="C26" s="109"/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95"/>
      <c r="P26" s="110"/>
      <c r="Q26" s="89"/>
    </row>
    <row r="27" spans="1:18" ht="15" x14ac:dyDescent="0.2">
      <c r="A27" s="112"/>
      <c r="B27" s="113"/>
      <c r="C27" s="1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97"/>
      <c r="P27" s="110"/>
      <c r="Q27" s="89"/>
    </row>
    <row r="28" spans="1:18" ht="18" x14ac:dyDescent="0.25">
      <c r="A28" s="140" t="s">
        <v>97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O28" s="97"/>
    </row>
    <row r="29" spans="1:18" ht="18" x14ac:dyDescent="0.25">
      <c r="A29" s="114"/>
      <c r="B29" s="107"/>
      <c r="C29" s="107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95"/>
    </row>
    <row r="30" spans="1:18" ht="18" x14ac:dyDescent="0.25">
      <c r="A30" s="117"/>
      <c r="B30" s="118"/>
      <c r="C30" s="118"/>
      <c r="D30" s="7" t="s">
        <v>1</v>
      </c>
      <c r="E30" s="7" t="s">
        <v>2</v>
      </c>
      <c r="F30" s="7" t="s">
        <v>3</v>
      </c>
      <c r="G30" s="7" t="s">
        <v>4</v>
      </c>
      <c r="H30" s="7" t="s">
        <v>5</v>
      </c>
      <c r="I30" s="7" t="s">
        <v>6</v>
      </c>
      <c r="J30" s="7" t="s">
        <v>7</v>
      </c>
      <c r="K30" s="7" t="s">
        <v>8</v>
      </c>
      <c r="L30" s="7" t="s">
        <v>9</v>
      </c>
      <c r="M30" s="7" t="s">
        <v>10</v>
      </c>
      <c r="N30" s="7" t="s">
        <v>103</v>
      </c>
      <c r="O30" s="95"/>
    </row>
    <row r="31" spans="1:18" x14ac:dyDescent="0.2">
      <c r="A31" s="119"/>
      <c r="B31" s="119"/>
      <c r="C31" s="119"/>
      <c r="D31" s="120" t="s">
        <v>11</v>
      </c>
      <c r="E31" s="120" t="s">
        <v>11</v>
      </c>
      <c r="F31" s="120" t="s">
        <v>11</v>
      </c>
      <c r="G31" s="120" t="s">
        <v>11</v>
      </c>
      <c r="H31" s="120" t="s">
        <v>11</v>
      </c>
      <c r="I31" s="120" t="s">
        <v>11</v>
      </c>
      <c r="J31" s="120" t="s">
        <v>11</v>
      </c>
      <c r="K31" s="120" t="s">
        <v>11</v>
      </c>
      <c r="L31" s="120" t="s">
        <v>11</v>
      </c>
      <c r="M31" s="120" t="s">
        <v>11</v>
      </c>
      <c r="N31" s="120" t="s">
        <v>11</v>
      </c>
      <c r="O31" s="95"/>
    </row>
    <row r="32" spans="1:18" ht="15" x14ac:dyDescent="0.2">
      <c r="A32" s="106" t="s">
        <v>70</v>
      </c>
      <c r="B32" s="121"/>
      <c r="C32" s="12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95"/>
      <c r="P32" s="110"/>
      <c r="Q32" s="89"/>
    </row>
    <row r="33" spans="1:17" x14ac:dyDescent="0.2">
      <c r="A33" s="115" t="s">
        <v>79</v>
      </c>
      <c r="B33" s="107"/>
      <c r="C33" s="109"/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-6000</v>
      </c>
      <c r="J33" s="14">
        <v>0</v>
      </c>
      <c r="K33" s="14">
        <v>0</v>
      </c>
      <c r="L33" s="14">
        <v>-4000</v>
      </c>
      <c r="M33" s="14">
        <v>0</v>
      </c>
      <c r="N33" s="14">
        <v>0</v>
      </c>
      <c r="O33" s="95"/>
      <c r="P33" s="110"/>
      <c r="Q33" s="89"/>
    </row>
    <row r="34" spans="1:17" x14ac:dyDescent="0.2">
      <c r="A34" s="115" t="s">
        <v>80</v>
      </c>
      <c r="B34" s="107"/>
      <c r="C34" s="109"/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95"/>
      <c r="P34" s="110"/>
      <c r="Q34" s="89"/>
    </row>
    <row r="35" spans="1:17" x14ac:dyDescent="0.2">
      <c r="A35" s="115" t="s">
        <v>81</v>
      </c>
      <c r="B35" s="107"/>
      <c r="C35" s="109"/>
      <c r="D35" s="14">
        <v>-61757</v>
      </c>
      <c r="E35" s="14">
        <v>-44755</v>
      </c>
      <c r="F35" s="14">
        <v>-40179</v>
      </c>
      <c r="G35" s="14">
        <v>-45399</v>
      </c>
      <c r="H35" s="14">
        <v>-44329</v>
      </c>
      <c r="I35" s="14">
        <v>-39072</v>
      </c>
      <c r="J35" s="14">
        <v>-51243</v>
      </c>
      <c r="K35" s="14">
        <v>-49439</v>
      </c>
      <c r="L35" s="14">
        <v>-49499</v>
      </c>
      <c r="M35" s="14">
        <v>-52189</v>
      </c>
      <c r="N35" s="14">
        <v>-53493.724999999999</v>
      </c>
      <c r="O35" s="97"/>
      <c r="P35" s="110"/>
      <c r="Q35" s="89"/>
    </row>
    <row r="36" spans="1:17" x14ac:dyDescent="0.2">
      <c r="A36" s="115" t="s">
        <v>82</v>
      </c>
      <c r="B36" s="107"/>
      <c r="C36" s="109"/>
      <c r="D36" s="14">
        <v>-4060</v>
      </c>
      <c r="E36" s="14">
        <v>-2320</v>
      </c>
      <c r="F36" s="14">
        <v>-4020</v>
      </c>
      <c r="G36" s="14">
        <v>-2020</v>
      </c>
      <c r="H36" s="14">
        <v>-2120</v>
      </c>
      <c r="I36" s="14">
        <v>-20</v>
      </c>
      <c r="J36" s="14">
        <v>-1020</v>
      </c>
      <c r="K36" s="14">
        <v>-1020</v>
      </c>
      <c r="L36" s="14">
        <v>-20</v>
      </c>
      <c r="M36" s="14">
        <v>0</v>
      </c>
      <c r="N36" s="14">
        <v>0</v>
      </c>
      <c r="O36" s="103"/>
      <c r="P36" s="110"/>
      <c r="Q36" s="89"/>
    </row>
    <row r="37" spans="1:17" x14ac:dyDescent="0.2">
      <c r="A37" s="115" t="s">
        <v>83</v>
      </c>
      <c r="B37" s="107"/>
      <c r="C37" s="109"/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22"/>
      <c r="P37" s="110"/>
      <c r="Q37" s="89"/>
    </row>
    <row r="38" spans="1:17" x14ac:dyDescent="0.2">
      <c r="A38" s="107" t="s">
        <v>84</v>
      </c>
      <c r="B38" s="107"/>
      <c r="C38" s="123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22"/>
      <c r="P38" s="110"/>
      <c r="Q38" s="89"/>
    </row>
    <row r="39" spans="1:17" ht="15" x14ac:dyDescent="0.25">
      <c r="A39" s="124" t="s">
        <v>85</v>
      </c>
      <c r="B39" s="107"/>
      <c r="C39" s="14">
        <f>SUM(C21:C38)</f>
        <v>0</v>
      </c>
      <c r="D39" s="14">
        <f>SUM(D21:D38)</f>
        <v>-51577</v>
      </c>
      <c r="E39" s="14">
        <f t="shared" ref="E39:N39" si="0">SUM(E21:E38)</f>
        <v>-32649</v>
      </c>
      <c r="F39" s="14">
        <f t="shared" si="0"/>
        <v>-39383</v>
      </c>
      <c r="G39" s="14">
        <f t="shared" si="0"/>
        <v>-43289</v>
      </c>
      <c r="H39" s="14">
        <f t="shared" si="0"/>
        <v>-42083</v>
      </c>
      <c r="I39" s="14">
        <f t="shared" si="0"/>
        <v>-40469</v>
      </c>
      <c r="J39" s="14">
        <f t="shared" si="0"/>
        <v>-48060</v>
      </c>
      <c r="K39" s="14">
        <f t="shared" si="0"/>
        <v>-46096</v>
      </c>
      <c r="L39" s="14">
        <f t="shared" si="0"/>
        <v>-49349</v>
      </c>
      <c r="M39" s="14">
        <f t="shared" si="0"/>
        <v>-49474</v>
      </c>
      <c r="N39" s="14">
        <f t="shared" si="0"/>
        <v>-50710.85</v>
      </c>
      <c r="O39" s="125"/>
      <c r="P39" s="110"/>
      <c r="Q39" s="89"/>
    </row>
    <row r="40" spans="1:17" ht="15" x14ac:dyDescent="0.2">
      <c r="A40" s="112"/>
      <c r="B40" s="113"/>
      <c r="C40" s="113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8"/>
    </row>
    <row r="41" spans="1:17" ht="15.75" x14ac:dyDescent="0.25">
      <c r="A41" s="108" t="s">
        <v>86</v>
      </c>
      <c r="B41" s="108"/>
      <c r="C41" s="108"/>
      <c r="D41" s="14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03"/>
    </row>
    <row r="42" spans="1:17" x14ac:dyDescent="0.2">
      <c r="A42" s="106" t="s">
        <v>67</v>
      </c>
      <c r="B42" s="111"/>
      <c r="C42" s="111"/>
      <c r="D42" s="129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03"/>
    </row>
    <row r="43" spans="1:17" x14ac:dyDescent="0.2">
      <c r="A43" s="107" t="s">
        <v>87</v>
      </c>
      <c r="B43" s="107"/>
      <c r="C43" s="109"/>
      <c r="D43" s="14">
        <v>9262</v>
      </c>
      <c r="E43" s="14">
        <v>6350</v>
      </c>
      <c r="F43" s="14">
        <v>4201</v>
      </c>
      <c r="G43" s="14">
        <v>6900</v>
      </c>
      <c r="H43" s="14">
        <v>5443</v>
      </c>
      <c r="I43" s="14">
        <v>2805</v>
      </c>
      <c r="J43" s="14">
        <v>6579</v>
      </c>
      <c r="K43" s="14">
        <v>2307</v>
      </c>
      <c r="L43" s="14">
        <v>3136</v>
      </c>
      <c r="M43" s="14">
        <v>3665</v>
      </c>
      <c r="N43" s="14">
        <v>3756.6249999999995</v>
      </c>
      <c r="O43" s="95"/>
    </row>
    <row r="44" spans="1:17" x14ac:dyDescent="0.2">
      <c r="A44" s="107" t="s">
        <v>88</v>
      </c>
      <c r="B44" s="107"/>
      <c r="C44" s="109"/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95"/>
    </row>
    <row r="45" spans="1:17" ht="15" x14ac:dyDescent="0.2">
      <c r="A45" s="106" t="s">
        <v>70</v>
      </c>
      <c r="B45" s="121"/>
      <c r="C45" s="13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03"/>
    </row>
    <row r="46" spans="1:17" x14ac:dyDescent="0.2">
      <c r="A46" s="115" t="s">
        <v>89</v>
      </c>
      <c r="B46" s="107"/>
      <c r="C46" s="109"/>
      <c r="D46" s="14">
        <v>-5758</v>
      </c>
      <c r="E46" s="14">
        <v>-6588</v>
      </c>
      <c r="F46" s="14">
        <v>-6773</v>
      </c>
      <c r="G46" s="14">
        <v>-6513</v>
      </c>
      <c r="H46" s="14">
        <v>-6911</v>
      </c>
      <c r="I46" s="14">
        <v>-7006</v>
      </c>
      <c r="J46" s="14">
        <v>-6250</v>
      </c>
      <c r="K46" s="14">
        <v>-7028</v>
      </c>
      <c r="L46" s="14">
        <v>-6647</v>
      </c>
      <c r="M46" s="14">
        <v>-6045</v>
      </c>
      <c r="N46" s="14">
        <v>1232</v>
      </c>
      <c r="O46" s="95"/>
    </row>
    <row r="47" spans="1:17" x14ac:dyDescent="0.2">
      <c r="A47" s="115" t="s">
        <v>90</v>
      </c>
      <c r="B47" s="107"/>
      <c r="C47" s="109"/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95"/>
    </row>
    <row r="48" spans="1:17" x14ac:dyDescent="0.2">
      <c r="A48" s="115" t="s">
        <v>91</v>
      </c>
      <c r="B48" s="107"/>
      <c r="C48" s="12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95"/>
    </row>
    <row r="49" spans="1:15" ht="15" x14ac:dyDescent="0.25">
      <c r="A49" s="124" t="s">
        <v>92</v>
      </c>
      <c r="B49" s="107"/>
      <c r="C49" s="14">
        <f>SUM(C43:C48)</f>
        <v>0</v>
      </c>
      <c r="D49" s="14">
        <f>SUM(D43:D48)</f>
        <v>3504</v>
      </c>
      <c r="E49" s="14">
        <f t="shared" ref="E49:N49" si="1">SUM(E43:E48)</f>
        <v>-238</v>
      </c>
      <c r="F49" s="14">
        <f t="shared" si="1"/>
        <v>-2572</v>
      </c>
      <c r="G49" s="14">
        <f t="shared" si="1"/>
        <v>387</v>
      </c>
      <c r="H49" s="14">
        <f t="shared" si="1"/>
        <v>-1468</v>
      </c>
      <c r="I49" s="14">
        <f t="shared" si="1"/>
        <v>-4201</v>
      </c>
      <c r="J49" s="14">
        <f t="shared" si="1"/>
        <v>329</v>
      </c>
      <c r="K49" s="14">
        <f t="shared" si="1"/>
        <v>-4721</v>
      </c>
      <c r="L49" s="14">
        <f t="shared" si="1"/>
        <v>-3511</v>
      </c>
      <c r="M49" s="14">
        <f t="shared" si="1"/>
        <v>-2380</v>
      </c>
      <c r="N49" s="14">
        <f t="shared" si="1"/>
        <v>4988.625</v>
      </c>
      <c r="O49" s="97"/>
    </row>
    <row r="50" spans="1:15" ht="15" x14ac:dyDescent="0.2">
      <c r="A50" s="112"/>
      <c r="B50" s="113"/>
      <c r="C50" s="113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03"/>
    </row>
    <row r="51" spans="1:15" ht="15.75" x14ac:dyDescent="0.25">
      <c r="A51" s="131" t="s">
        <v>93</v>
      </c>
      <c r="B51" s="113"/>
      <c r="C51" s="126"/>
      <c r="D51" s="126">
        <f t="shared" ref="D51:N51" si="2">D17+D39+D49</f>
        <v>-5138</v>
      </c>
      <c r="E51" s="126">
        <f t="shared" si="2"/>
        <v>4391</v>
      </c>
      <c r="F51" s="126">
        <f t="shared" si="2"/>
        <v>-2562</v>
      </c>
      <c r="G51" s="126">
        <f t="shared" si="2"/>
        <v>1634</v>
      </c>
      <c r="H51" s="126">
        <f t="shared" si="2"/>
        <v>2535</v>
      </c>
      <c r="I51" s="126">
        <f t="shared" si="2"/>
        <v>3911.9999999999854</v>
      </c>
      <c r="J51" s="126">
        <f t="shared" si="2"/>
        <v>3293</v>
      </c>
      <c r="K51" s="126">
        <f t="shared" si="2"/>
        <v>3184</v>
      </c>
      <c r="L51" s="126">
        <f t="shared" si="2"/>
        <v>3359</v>
      </c>
      <c r="M51" s="126">
        <f t="shared" si="2"/>
        <v>6127</v>
      </c>
      <c r="N51" s="126">
        <f t="shared" si="2"/>
        <v>14394.780000000013</v>
      </c>
      <c r="O51" s="95"/>
    </row>
    <row r="52" spans="1:15" ht="15" x14ac:dyDescent="0.2">
      <c r="A52" s="112"/>
      <c r="B52" s="113"/>
      <c r="C52" s="109"/>
      <c r="D52" s="126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95"/>
    </row>
    <row r="53" spans="1:15" ht="15" x14ac:dyDescent="0.25">
      <c r="A53" s="113" t="s">
        <v>94</v>
      </c>
      <c r="B53" s="113"/>
      <c r="C53" s="132"/>
      <c r="D53" s="129">
        <v>12891</v>
      </c>
      <c r="E53" s="129">
        <f>D55</f>
        <v>7753</v>
      </c>
      <c r="F53" s="129">
        <f t="shared" ref="F53:N53" si="3">E55</f>
        <v>12144</v>
      </c>
      <c r="G53" s="129">
        <f t="shared" si="3"/>
        <v>9582</v>
      </c>
      <c r="H53" s="129">
        <f t="shared" si="3"/>
        <v>11216</v>
      </c>
      <c r="I53" s="129">
        <f t="shared" si="3"/>
        <v>13751</v>
      </c>
      <c r="J53" s="129">
        <f t="shared" si="3"/>
        <v>17662.999999999985</v>
      </c>
      <c r="K53" s="129">
        <f t="shared" si="3"/>
        <v>20955.999999999985</v>
      </c>
      <c r="L53" s="129">
        <f t="shared" si="3"/>
        <v>24139.999999999985</v>
      </c>
      <c r="M53" s="129">
        <f t="shared" si="3"/>
        <v>27498.999999999985</v>
      </c>
      <c r="N53" s="129">
        <f t="shared" si="3"/>
        <v>33625.999999999985</v>
      </c>
      <c r="O53" s="95"/>
    </row>
    <row r="54" spans="1:15" ht="15" x14ac:dyDescent="0.2">
      <c r="A54" s="112"/>
      <c r="B54" s="113"/>
      <c r="C54" s="133"/>
      <c r="D54" s="126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97"/>
    </row>
    <row r="55" spans="1:15" ht="15" x14ac:dyDescent="0.25">
      <c r="A55" s="134" t="s">
        <v>95</v>
      </c>
      <c r="B55" s="107"/>
      <c r="C55" s="135"/>
      <c r="D55" s="129">
        <f t="shared" ref="D55:N55" si="4">D51+D53</f>
        <v>7753</v>
      </c>
      <c r="E55" s="129">
        <f t="shared" si="4"/>
        <v>12144</v>
      </c>
      <c r="F55" s="129">
        <f t="shared" si="4"/>
        <v>9582</v>
      </c>
      <c r="G55" s="129">
        <f t="shared" si="4"/>
        <v>11216</v>
      </c>
      <c r="H55" s="129">
        <f t="shared" si="4"/>
        <v>13751</v>
      </c>
      <c r="I55" s="129">
        <f t="shared" si="4"/>
        <v>17662.999999999985</v>
      </c>
      <c r="J55" s="129">
        <f t="shared" si="4"/>
        <v>20955.999999999985</v>
      </c>
      <c r="K55" s="129">
        <f t="shared" si="4"/>
        <v>24139.999999999985</v>
      </c>
      <c r="L55" s="129">
        <f t="shared" si="4"/>
        <v>27498.999999999985</v>
      </c>
      <c r="M55" s="129">
        <f t="shared" si="4"/>
        <v>33625.999999999985</v>
      </c>
      <c r="N55" s="129">
        <f t="shared" si="4"/>
        <v>48020.78</v>
      </c>
      <c r="O55" s="136"/>
    </row>
    <row r="56" spans="1:15" x14ac:dyDescent="0.2">
      <c r="O56" s="137"/>
    </row>
  </sheetData>
  <mergeCells count="2">
    <mergeCell ref="A1:M1"/>
    <mergeCell ref="A28:M28"/>
  </mergeCells>
  <pageMargins left="0.70866141732283472" right="0.70866141732283472" top="0.74803149606299213" bottom="0.74803149606299213" header="0.31496062992125984" footer="0.31496062992125984"/>
  <pageSetup paperSize="9" scale="81" fitToHeight="6" orientation="landscape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workbookViewId="0">
      <selection activeCell="S16" sqref="S16"/>
    </sheetView>
  </sheetViews>
  <sheetFormatPr defaultRowHeight="14.25" x14ac:dyDescent="0.2"/>
  <cols>
    <col min="1" max="1" width="42.21875" style="4" bestFit="1" customWidth="1"/>
    <col min="2" max="2" width="2" style="3" customWidth="1"/>
    <col min="3" max="3" width="11" style="3" hidden="1" customWidth="1"/>
    <col min="4" max="14" width="8.33203125" style="4" customWidth="1"/>
    <col min="15" max="15" width="8.88671875" style="3"/>
    <col min="16" max="17" width="6.77734375" style="4" bestFit="1" customWidth="1"/>
    <col min="18" max="18" width="7.109375" style="4" bestFit="1" customWidth="1"/>
    <col min="19" max="20" width="6.6640625" style="4" bestFit="1" customWidth="1"/>
    <col min="21" max="24" width="6.77734375" style="4" bestFit="1" customWidth="1"/>
    <col min="25" max="25" width="11.77734375" style="4" bestFit="1" customWidth="1"/>
    <col min="26" max="16384" width="8.88671875" style="4"/>
  </cols>
  <sheetData>
    <row r="1" spans="1:24" ht="18" x14ac:dyDescent="0.25">
      <c r="A1" s="138" t="s">
        <v>98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</row>
    <row r="2" spans="1:24" ht="18" x14ac:dyDescent="0.25">
      <c r="A2" s="2"/>
    </row>
    <row r="3" spans="1:24" ht="18" x14ac:dyDescent="0.25">
      <c r="A3" s="5"/>
      <c r="B3" s="6"/>
      <c r="C3" s="6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10</v>
      </c>
      <c r="O3" s="31"/>
    </row>
    <row r="4" spans="1:24" x14ac:dyDescent="0.2">
      <c r="A4" s="8"/>
      <c r="B4" s="8"/>
      <c r="C4" s="8"/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11</v>
      </c>
      <c r="M4" s="9" t="s">
        <v>11</v>
      </c>
      <c r="N4" s="9" t="s">
        <v>11</v>
      </c>
      <c r="O4" s="32"/>
    </row>
    <row r="5" spans="1:24" ht="15.75" x14ac:dyDescent="0.25">
      <c r="A5" s="10" t="s">
        <v>12</v>
      </c>
      <c r="B5" s="11"/>
      <c r="C5" s="11"/>
    </row>
    <row r="6" spans="1:24" x14ac:dyDescent="0.2">
      <c r="A6" s="12" t="s">
        <v>13</v>
      </c>
      <c r="B6" s="13"/>
      <c r="C6" s="13"/>
    </row>
    <row r="7" spans="1:24" x14ac:dyDescent="0.2">
      <c r="A7" s="4" t="s">
        <v>14</v>
      </c>
      <c r="D7" s="14">
        <v>87204</v>
      </c>
      <c r="E7" s="14">
        <v>92163</v>
      </c>
      <c r="F7" s="14">
        <v>97331</v>
      </c>
      <c r="G7" s="14">
        <v>102781</v>
      </c>
      <c r="H7" s="14">
        <v>106387</v>
      </c>
      <c r="I7" s="14">
        <v>109894</v>
      </c>
      <c r="J7" s="14">
        <v>113746</v>
      </c>
      <c r="K7" s="14">
        <v>117725</v>
      </c>
      <c r="L7" s="14">
        <v>121835</v>
      </c>
      <c r="M7" s="14">
        <v>126083</v>
      </c>
      <c r="N7" s="14">
        <v>129235.07499999998</v>
      </c>
      <c r="O7" s="33"/>
      <c r="P7" s="34"/>
      <c r="Q7" s="34"/>
      <c r="R7" s="34"/>
      <c r="S7" s="34"/>
      <c r="T7" s="34"/>
      <c r="U7" s="34"/>
      <c r="V7" s="34"/>
      <c r="W7" s="34"/>
      <c r="X7" s="34"/>
    </row>
    <row r="8" spans="1:24" x14ac:dyDescent="0.2">
      <c r="A8" s="4" t="s">
        <v>15</v>
      </c>
      <c r="D8" s="14">
        <v>65858.899999999994</v>
      </c>
      <c r="E8" s="14">
        <v>68013</v>
      </c>
      <c r="F8" s="14">
        <v>70300.2</v>
      </c>
      <c r="G8" s="14">
        <v>73047.5</v>
      </c>
      <c r="H8" s="14">
        <v>75705.399999999994</v>
      </c>
      <c r="I8" s="14">
        <v>78247.3</v>
      </c>
      <c r="J8" s="14">
        <v>80505.100000000006</v>
      </c>
      <c r="K8" s="14">
        <v>83461.600000000006</v>
      </c>
      <c r="L8" s="14">
        <v>86091.4</v>
      </c>
      <c r="M8" s="14">
        <v>89041.600000000006</v>
      </c>
      <c r="N8" s="14">
        <v>92193.391999999993</v>
      </c>
      <c r="P8" s="34"/>
      <c r="Q8" s="34"/>
      <c r="R8" s="34"/>
      <c r="S8" s="34"/>
      <c r="T8" s="34"/>
      <c r="U8" s="34"/>
      <c r="V8" s="34"/>
      <c r="W8" s="34"/>
      <c r="X8" s="34"/>
    </row>
    <row r="9" spans="1:24" x14ac:dyDescent="0.2">
      <c r="A9" s="4" t="s">
        <v>16</v>
      </c>
      <c r="D9" s="14">
        <v>3732</v>
      </c>
      <c r="E9" s="14">
        <v>3267</v>
      </c>
      <c r="F9" s="14">
        <v>3020</v>
      </c>
      <c r="G9" s="14">
        <v>3074</v>
      </c>
      <c r="H9" s="14">
        <v>3103</v>
      </c>
      <c r="I9" s="14">
        <v>3118</v>
      </c>
      <c r="J9" s="14">
        <v>3498</v>
      </c>
      <c r="K9" s="14">
        <v>3613</v>
      </c>
      <c r="L9" s="14">
        <v>3717</v>
      </c>
      <c r="M9" s="14">
        <v>3884</v>
      </c>
      <c r="N9" s="14">
        <v>3922.84</v>
      </c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2">
      <c r="A10" s="4" t="s">
        <v>17</v>
      </c>
      <c r="D10" s="14">
        <v>3452</v>
      </c>
      <c r="E10" s="14">
        <v>3522</v>
      </c>
      <c r="F10" s="14">
        <v>3594</v>
      </c>
      <c r="G10" s="14">
        <v>3668</v>
      </c>
      <c r="H10" s="14">
        <v>3742</v>
      </c>
      <c r="I10" s="14">
        <v>3819</v>
      </c>
      <c r="J10" s="14">
        <v>3897</v>
      </c>
      <c r="K10" s="14">
        <v>3977</v>
      </c>
      <c r="L10" s="14">
        <v>4058</v>
      </c>
      <c r="M10" s="14">
        <v>4141</v>
      </c>
      <c r="N10" s="14">
        <v>4223.82</v>
      </c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2">
      <c r="A11" s="4" t="s">
        <v>18</v>
      </c>
      <c r="D11" s="14">
        <v>18866</v>
      </c>
      <c r="E11" s="14">
        <v>19090</v>
      </c>
      <c r="F11" s="14">
        <v>19472</v>
      </c>
      <c r="G11" s="14">
        <v>19862</v>
      </c>
      <c r="H11" s="14">
        <v>20259</v>
      </c>
      <c r="I11" s="14">
        <v>20664</v>
      </c>
      <c r="J11" s="14">
        <v>21078</v>
      </c>
      <c r="K11" s="14">
        <v>21499</v>
      </c>
      <c r="L11" s="14">
        <v>21929</v>
      </c>
      <c r="M11" s="14">
        <v>22368</v>
      </c>
      <c r="N11" s="14">
        <v>22591.68</v>
      </c>
      <c r="P11" s="34"/>
      <c r="Q11" s="34"/>
      <c r="R11" s="34"/>
      <c r="S11" s="34"/>
      <c r="T11" s="34"/>
      <c r="U11" s="34"/>
      <c r="V11" s="34"/>
      <c r="W11" s="34"/>
      <c r="X11" s="34"/>
    </row>
    <row r="12" spans="1:24" x14ac:dyDescent="0.2">
      <c r="A12" s="4" t="s">
        <v>19</v>
      </c>
      <c r="D12" s="14">
        <v>7093</v>
      </c>
      <c r="E12" s="14">
        <v>5865</v>
      </c>
      <c r="F12" s="14">
        <v>6294</v>
      </c>
      <c r="G12" s="14">
        <v>6427</v>
      </c>
      <c r="H12" s="14">
        <v>4656</v>
      </c>
      <c r="I12" s="14">
        <v>4766</v>
      </c>
      <c r="J12" s="14">
        <v>4880</v>
      </c>
      <c r="K12" s="14">
        <v>4998</v>
      </c>
      <c r="L12" s="14">
        <v>5118</v>
      </c>
      <c r="M12" s="14">
        <v>5240</v>
      </c>
      <c r="N12" s="14">
        <v>5344.8</v>
      </c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">
      <c r="A13" s="12" t="s">
        <v>20</v>
      </c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24" x14ac:dyDescent="0.2">
      <c r="A14" s="3" t="s">
        <v>21</v>
      </c>
      <c r="D14" s="1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24" ht="15" x14ac:dyDescent="0.2">
      <c r="A15" s="18" t="s">
        <v>22</v>
      </c>
      <c r="B15" s="18"/>
      <c r="C15" s="17"/>
      <c r="D15" s="16">
        <f>SUM(D7:D14)</f>
        <v>186205.9</v>
      </c>
      <c r="E15" s="17">
        <f>SUM(E7:E14)</f>
        <v>191920</v>
      </c>
      <c r="F15" s="17">
        <f>SUM(F7:F14)</f>
        <v>200011.2</v>
      </c>
      <c r="G15" s="17">
        <f>SUM(G7:G14)</f>
        <v>208859.5</v>
      </c>
      <c r="H15" s="17">
        <f>SUM(H7:H14)</f>
        <v>213852.4</v>
      </c>
      <c r="I15" s="17">
        <f>SUM(I7:I14)</f>
        <v>220508.3</v>
      </c>
      <c r="J15" s="17">
        <f>SUM(J7:J14)</f>
        <v>227604.1</v>
      </c>
      <c r="K15" s="17">
        <f>SUM(K7:K14)</f>
        <v>235273.60000000001</v>
      </c>
      <c r="L15" s="17">
        <f>SUM(L7:L14)</f>
        <v>242748.4</v>
      </c>
      <c r="M15" s="17">
        <f>SUM(M7:M14)</f>
        <v>250757.6</v>
      </c>
      <c r="N15" s="17">
        <f>SUM(N7:N14)</f>
        <v>257511.60699999996</v>
      </c>
      <c r="P15" s="35"/>
      <c r="Q15" s="35"/>
    </row>
    <row r="16" spans="1:24" x14ac:dyDescent="0.2">
      <c r="A16" s="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24" ht="15.75" x14ac:dyDescent="0.25">
      <c r="A17" s="11" t="s">
        <v>23</v>
      </c>
      <c r="B17" s="11"/>
      <c r="C17" s="11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24" x14ac:dyDescent="0.2">
      <c r="A18" s="3" t="s">
        <v>24</v>
      </c>
      <c r="D18" s="19">
        <v>66082</v>
      </c>
      <c r="E18" s="19">
        <v>67966</v>
      </c>
      <c r="F18" s="19">
        <v>70603</v>
      </c>
      <c r="G18" s="19">
        <v>72281</v>
      </c>
      <c r="H18" s="19">
        <v>73998</v>
      </c>
      <c r="I18" s="19">
        <v>75757</v>
      </c>
      <c r="J18" s="19">
        <v>77560</v>
      </c>
      <c r="K18" s="19">
        <v>79413</v>
      </c>
      <c r="L18" s="19">
        <v>81810</v>
      </c>
      <c r="M18" s="19">
        <v>84253</v>
      </c>
      <c r="N18" s="19">
        <v>86359.324999999997</v>
      </c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">
      <c r="A19" s="3" t="s">
        <v>25</v>
      </c>
      <c r="D19" s="19">
        <v>1758</v>
      </c>
      <c r="E19" s="19">
        <v>1829</v>
      </c>
      <c r="F19" s="19">
        <v>1774</v>
      </c>
      <c r="G19" s="19">
        <v>1631</v>
      </c>
      <c r="H19" s="19">
        <v>1612</v>
      </c>
      <c r="I19" s="19">
        <v>1530</v>
      </c>
      <c r="J19" s="19">
        <v>1362</v>
      </c>
      <c r="K19" s="19">
        <v>1373</v>
      </c>
      <c r="L19" s="19">
        <v>1192</v>
      </c>
      <c r="M19" s="19">
        <v>1055</v>
      </c>
      <c r="N19" s="19">
        <v>1000</v>
      </c>
      <c r="P19" s="34"/>
      <c r="Q19" s="34"/>
      <c r="R19" s="34"/>
      <c r="S19" s="34"/>
      <c r="T19" s="34"/>
      <c r="U19" s="34"/>
      <c r="V19" s="34"/>
      <c r="W19" s="34"/>
      <c r="X19" s="34"/>
    </row>
    <row r="20" spans="1:24" x14ac:dyDescent="0.2">
      <c r="A20" s="3" t="s">
        <v>26</v>
      </c>
      <c r="D20" s="19">
        <v>48063.9</v>
      </c>
      <c r="E20" s="19">
        <v>49193</v>
      </c>
      <c r="F20" s="19">
        <v>49563.200000000004</v>
      </c>
      <c r="G20" s="19">
        <v>49510.5</v>
      </c>
      <c r="H20" s="19">
        <v>50536.4</v>
      </c>
      <c r="I20" s="19">
        <v>51625.3</v>
      </c>
      <c r="J20" s="19">
        <v>53149.100000000006</v>
      </c>
      <c r="K20" s="19">
        <v>55297.600000000006</v>
      </c>
      <c r="L20" s="19">
        <v>56573.4</v>
      </c>
      <c r="M20" s="19">
        <v>58611.600000000006</v>
      </c>
      <c r="N20" s="19">
        <v>59783.832000000002</v>
      </c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A21" s="3" t="s">
        <v>27</v>
      </c>
      <c r="D21" s="19">
        <v>39913</v>
      </c>
      <c r="E21" s="19">
        <v>41117</v>
      </c>
      <c r="F21" s="19">
        <v>42281</v>
      </c>
      <c r="G21" s="19">
        <v>43465</v>
      </c>
      <c r="H21" s="19">
        <v>44394</v>
      </c>
      <c r="I21" s="19">
        <v>45282</v>
      </c>
      <c r="J21" s="19">
        <v>46188</v>
      </c>
      <c r="K21" s="19">
        <v>47255</v>
      </c>
      <c r="L21" s="19">
        <v>48303</v>
      </c>
      <c r="M21" s="19">
        <v>49381</v>
      </c>
      <c r="N21" s="19">
        <v>50418.000999999997</v>
      </c>
      <c r="P21" s="34"/>
      <c r="Q21" s="34"/>
      <c r="R21" s="34"/>
      <c r="S21" s="34"/>
      <c r="T21" s="34"/>
      <c r="U21" s="34"/>
      <c r="V21" s="34"/>
      <c r="W21" s="34"/>
      <c r="X21" s="34"/>
    </row>
    <row r="22" spans="1:24" x14ac:dyDescent="0.2">
      <c r="A22" s="40" t="s">
        <v>28</v>
      </c>
      <c r="D22" s="16">
        <v>26474</v>
      </c>
      <c r="E22" s="16">
        <v>28432</v>
      </c>
      <c r="F22" s="16">
        <v>30075</v>
      </c>
      <c r="G22" s="16">
        <v>30166</v>
      </c>
      <c r="H22" s="16">
        <v>30696</v>
      </c>
      <c r="I22" s="16">
        <v>31906</v>
      </c>
      <c r="J22" s="16">
        <v>33100</v>
      </c>
      <c r="K22" s="16">
        <v>33536</v>
      </c>
      <c r="L22" s="16">
        <v>34991</v>
      </c>
      <c r="M22" s="16">
        <v>36652</v>
      </c>
      <c r="N22" s="16">
        <v>37751.56</v>
      </c>
      <c r="P22" s="34"/>
      <c r="Q22" s="34"/>
      <c r="R22" s="34"/>
      <c r="S22" s="34"/>
      <c r="T22" s="34"/>
      <c r="U22" s="34"/>
      <c r="V22" s="34"/>
      <c r="W22" s="34"/>
      <c r="X22" s="34"/>
    </row>
    <row r="23" spans="1:24" s="37" customFormat="1" ht="15" x14ac:dyDescent="0.2">
      <c r="A23" s="20" t="s">
        <v>29</v>
      </c>
      <c r="B23" s="21"/>
      <c r="C23" s="22"/>
      <c r="D23" s="23">
        <f>SUM(D18:D22)</f>
        <v>182290.9</v>
      </c>
      <c r="E23" s="22">
        <f>SUM(E18:E22)</f>
        <v>188537</v>
      </c>
      <c r="F23" s="22">
        <f>SUM(F18:F22)</f>
        <v>194296.2</v>
      </c>
      <c r="G23" s="22">
        <f>SUM(G18:G22)</f>
        <v>197053.5</v>
      </c>
      <c r="H23" s="22">
        <f>SUM(H18:H22)</f>
        <v>201236.4</v>
      </c>
      <c r="I23" s="22">
        <f>SUM(I18:I22)</f>
        <v>206100.3</v>
      </c>
      <c r="J23" s="22">
        <f>SUM(J18:J22)</f>
        <v>211359.1</v>
      </c>
      <c r="K23" s="22">
        <f>SUM(K18:K22)</f>
        <v>216874.6</v>
      </c>
      <c r="L23" s="22">
        <f>SUM(L18:L22)</f>
        <v>222869.4</v>
      </c>
      <c r="M23" s="22">
        <f>SUM(M18:M22)</f>
        <v>229952.6</v>
      </c>
      <c r="N23" s="22">
        <f>SUM(N18:N22)</f>
        <v>235312.71799999999</v>
      </c>
      <c r="O23" s="36"/>
    </row>
    <row r="24" spans="1:24" s="37" customFormat="1" ht="28.5" customHeight="1" thickBot="1" x14ac:dyDescent="0.3">
      <c r="A24" s="24" t="s">
        <v>30</v>
      </c>
      <c r="B24" s="21"/>
      <c r="C24" s="25"/>
      <c r="D24" s="26">
        <f>D15-D23</f>
        <v>3915</v>
      </c>
      <c r="E24" s="25">
        <f>E15-E23</f>
        <v>3383</v>
      </c>
      <c r="F24" s="25">
        <f>F15-F23</f>
        <v>5715</v>
      </c>
      <c r="G24" s="25">
        <f>G15-G23</f>
        <v>11806</v>
      </c>
      <c r="H24" s="25">
        <f>H15-H23</f>
        <v>12616</v>
      </c>
      <c r="I24" s="25">
        <f>I15-I23</f>
        <v>14408</v>
      </c>
      <c r="J24" s="25">
        <f>J15-J23</f>
        <v>16245</v>
      </c>
      <c r="K24" s="25">
        <f>K15-K23</f>
        <v>18399</v>
      </c>
      <c r="L24" s="25">
        <f>L15-L23</f>
        <v>19879</v>
      </c>
      <c r="M24" s="25">
        <f>M15-M23</f>
        <v>20805</v>
      </c>
      <c r="N24" s="25">
        <f>N15-N23</f>
        <v>22198.888999999966</v>
      </c>
      <c r="O24" s="36"/>
    </row>
    <row r="25" spans="1:24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4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24" ht="30" customHeight="1" x14ac:dyDescent="0.2">
      <c r="A27" s="27" t="s">
        <v>31</v>
      </c>
      <c r="B27" s="28"/>
      <c r="C27" s="29"/>
      <c r="D27" s="29">
        <f>D24-D12</f>
        <v>-3178</v>
      </c>
      <c r="E27" s="29">
        <f>E24-E12</f>
        <v>-2482</v>
      </c>
      <c r="F27" s="29">
        <f>F24-F12</f>
        <v>-579</v>
      </c>
      <c r="G27" s="29">
        <f>G24-G12</f>
        <v>5379</v>
      </c>
      <c r="H27" s="29">
        <f>H24-H12</f>
        <v>7960</v>
      </c>
      <c r="I27" s="29">
        <f>I24-I12</f>
        <v>9642</v>
      </c>
      <c r="J27" s="29">
        <f>J24-J12</f>
        <v>11365</v>
      </c>
      <c r="K27" s="29">
        <f>K24-K12</f>
        <v>13401</v>
      </c>
      <c r="L27" s="29">
        <f>L24-L12</f>
        <v>14761</v>
      </c>
      <c r="M27" s="29">
        <f>M24-M12</f>
        <v>15565</v>
      </c>
      <c r="N27" s="29">
        <f>N24-N12</f>
        <v>16854.088999999967</v>
      </c>
    </row>
    <row r="28" spans="1:24" x14ac:dyDescent="0.2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24" x14ac:dyDescent="0.2">
      <c r="D29" s="30"/>
    </row>
    <row r="30" spans="1:24" x14ac:dyDescent="0.2"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24" x14ac:dyDescent="0.2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24" x14ac:dyDescent="0.2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4:14" x14ac:dyDescent="0.2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 x14ac:dyDescent="0.2"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 x14ac:dyDescent="0.2"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 x14ac:dyDescent="0.2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 x14ac:dyDescent="0.2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 x14ac:dyDescent="0.2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4:14" x14ac:dyDescent="0.2"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4:14" x14ac:dyDescent="0.2"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4:14" x14ac:dyDescent="0.2"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4:14" x14ac:dyDescent="0.2"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4:14" x14ac:dyDescent="0.2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4:14" x14ac:dyDescent="0.2"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5" zoomScaleNormal="100" workbookViewId="0">
      <selection activeCell="C3" sqref="C3:M3"/>
    </sheetView>
  </sheetViews>
  <sheetFormatPr defaultRowHeight="14.25" x14ac:dyDescent="0.2"/>
  <cols>
    <col min="1" max="1" width="37.88671875" style="58" customWidth="1"/>
    <col min="2" max="2" width="2" style="43" customWidth="1"/>
    <col min="3" max="3" width="9.88671875" style="41" customWidth="1"/>
    <col min="4" max="13" width="8.109375" style="41" customWidth="1"/>
    <col min="14" max="16384" width="8.88671875" style="41"/>
  </cols>
  <sheetData>
    <row r="1" spans="1:13" ht="18" x14ac:dyDescent="0.25">
      <c r="A1" s="139" t="s">
        <v>99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ht="18" x14ac:dyDescent="0.25">
      <c r="A2" s="42"/>
    </row>
    <row r="3" spans="1:13" ht="18" x14ac:dyDescent="0.25">
      <c r="A3" s="46"/>
      <c r="B3" s="47"/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103</v>
      </c>
    </row>
    <row r="4" spans="1:13" x14ac:dyDescent="0.2">
      <c r="A4" s="49"/>
      <c r="B4" s="49"/>
      <c r="C4" s="50" t="s">
        <v>11</v>
      </c>
      <c r="D4" s="51" t="s">
        <v>11</v>
      </c>
      <c r="E4" s="51" t="s">
        <v>11</v>
      </c>
      <c r="F4" s="51" t="s">
        <v>11</v>
      </c>
      <c r="G4" s="51" t="s">
        <v>11</v>
      </c>
      <c r="H4" s="51" t="s">
        <v>11</v>
      </c>
      <c r="I4" s="51" t="s">
        <v>11</v>
      </c>
      <c r="J4" s="51" t="s">
        <v>11</v>
      </c>
      <c r="K4" s="51" t="s">
        <v>11</v>
      </c>
      <c r="L4" s="51" t="s">
        <v>11</v>
      </c>
      <c r="M4" s="51" t="s">
        <v>11</v>
      </c>
    </row>
    <row r="5" spans="1:13" ht="15.75" x14ac:dyDescent="0.25">
      <c r="A5" s="52" t="s">
        <v>32</v>
      </c>
      <c r="B5" s="53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2">
      <c r="A6" s="54" t="s">
        <v>33</v>
      </c>
      <c r="B6" s="55"/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x14ac:dyDescent="0.2">
      <c r="A7" s="58" t="s">
        <v>34</v>
      </c>
      <c r="C7" s="60">
        <f>'Cashflow SRV'!D55</f>
        <v>7753</v>
      </c>
      <c r="D7" s="60">
        <f>'Cashflow SRV'!E55</f>
        <v>17144</v>
      </c>
      <c r="E7" s="60">
        <f>'Cashflow SRV'!F55</f>
        <v>19452</v>
      </c>
      <c r="F7" s="60">
        <f>'Cashflow SRV'!G55</f>
        <v>25035</v>
      </c>
      <c r="G7" s="60">
        <f>'Cashflow SRV'!H55</f>
        <v>29190</v>
      </c>
      <c r="H7" s="60">
        <f>'Cashflow SRV'!I55</f>
        <v>38702.999999999985</v>
      </c>
      <c r="I7" s="60">
        <f>'Cashflow SRV'!J55</f>
        <v>36576.999999999985</v>
      </c>
      <c r="J7" s="60">
        <f>'Cashflow SRV'!K55</f>
        <v>40688.999999999985</v>
      </c>
      <c r="K7" s="60">
        <f>'Cashflow SRV'!L55</f>
        <v>45001.999999999985</v>
      </c>
      <c r="L7" s="60">
        <f>'Cashflow SRV'!M55</f>
        <v>51721.999999999985</v>
      </c>
      <c r="M7" s="60">
        <f>'Cashflow SRV'!N55</f>
        <v>66723.615000000005</v>
      </c>
    </row>
    <row r="8" spans="1:13" x14ac:dyDescent="0.2">
      <c r="A8" s="58" t="s">
        <v>35</v>
      </c>
      <c r="C8" s="62">
        <v>48862</v>
      </c>
      <c r="D8" s="61">
        <v>38862</v>
      </c>
      <c r="E8" s="61">
        <v>38862</v>
      </c>
      <c r="F8" s="61">
        <v>38862</v>
      </c>
      <c r="G8" s="61">
        <v>38862</v>
      </c>
      <c r="H8" s="61">
        <v>38862</v>
      </c>
      <c r="I8" s="61">
        <v>44862</v>
      </c>
      <c r="J8" s="61">
        <v>44862</v>
      </c>
      <c r="K8" s="61">
        <v>48862</v>
      </c>
      <c r="L8" s="61">
        <v>48862</v>
      </c>
      <c r="M8" s="61">
        <v>48862</v>
      </c>
    </row>
    <row r="9" spans="1:13" x14ac:dyDescent="0.2">
      <c r="A9" s="58" t="s">
        <v>36</v>
      </c>
      <c r="C9" s="62">
        <v>14481</v>
      </c>
      <c r="D9" s="62">
        <v>14729</v>
      </c>
      <c r="E9" s="62">
        <v>14987</v>
      </c>
      <c r="F9" s="62">
        <v>15259</v>
      </c>
      <c r="G9" s="62">
        <v>15439</v>
      </c>
      <c r="H9" s="62">
        <v>15614</v>
      </c>
      <c r="I9" s="62">
        <v>15806</v>
      </c>
      <c r="J9" s="62">
        <v>16004</v>
      </c>
      <c r="K9" s="62">
        <v>16210</v>
      </c>
      <c r="L9" s="62">
        <v>16422</v>
      </c>
      <c r="M9" s="62">
        <v>16579</v>
      </c>
    </row>
    <row r="10" spans="1:13" x14ac:dyDescent="0.2">
      <c r="A10" s="58" t="s">
        <v>37</v>
      </c>
      <c r="C10" s="62">
        <v>1431</v>
      </c>
      <c r="D10" s="61">
        <v>1431</v>
      </c>
      <c r="E10" s="61">
        <v>1431</v>
      </c>
      <c r="F10" s="61">
        <v>1431</v>
      </c>
      <c r="G10" s="61">
        <v>1431</v>
      </c>
      <c r="H10" s="61">
        <v>1431</v>
      </c>
      <c r="I10" s="61">
        <v>1431</v>
      </c>
      <c r="J10" s="61">
        <v>1431</v>
      </c>
      <c r="K10" s="61">
        <v>1431</v>
      </c>
      <c r="L10" s="61">
        <v>1431</v>
      </c>
      <c r="M10" s="61">
        <v>1431</v>
      </c>
    </row>
    <row r="11" spans="1:13" x14ac:dyDescent="0.2">
      <c r="A11" s="58" t="s">
        <v>38</v>
      </c>
      <c r="C11" s="62">
        <v>855</v>
      </c>
      <c r="D11" s="61">
        <v>855</v>
      </c>
      <c r="E11" s="61">
        <v>855</v>
      </c>
      <c r="F11" s="61">
        <v>855</v>
      </c>
      <c r="G11" s="61">
        <v>855</v>
      </c>
      <c r="H11" s="61">
        <v>855</v>
      </c>
      <c r="I11" s="61">
        <v>855</v>
      </c>
      <c r="J11" s="61">
        <v>855</v>
      </c>
      <c r="K11" s="61">
        <v>855</v>
      </c>
      <c r="L11" s="61">
        <v>855</v>
      </c>
      <c r="M11" s="61">
        <v>855</v>
      </c>
    </row>
    <row r="12" spans="1:13" x14ac:dyDescent="0.2">
      <c r="A12" s="58" t="s">
        <v>39</v>
      </c>
      <c r="C12" s="62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</row>
    <row r="13" spans="1:13" ht="15" x14ac:dyDescent="0.2">
      <c r="A13" s="63" t="s">
        <v>40</v>
      </c>
      <c r="B13" s="63"/>
      <c r="C13" s="65">
        <f t="shared" ref="C13:M13" si="0">SUM(C7:C12)</f>
        <v>73382</v>
      </c>
      <c r="D13" s="64">
        <f t="shared" si="0"/>
        <v>73021</v>
      </c>
      <c r="E13" s="64">
        <f t="shared" si="0"/>
        <v>75587</v>
      </c>
      <c r="F13" s="64">
        <f t="shared" si="0"/>
        <v>81442</v>
      </c>
      <c r="G13" s="64">
        <f t="shared" si="0"/>
        <v>85777</v>
      </c>
      <c r="H13" s="64">
        <f t="shared" si="0"/>
        <v>95464.999999999985</v>
      </c>
      <c r="I13" s="64">
        <f t="shared" si="0"/>
        <v>99530.999999999985</v>
      </c>
      <c r="J13" s="64">
        <f t="shared" si="0"/>
        <v>103840.99999999999</v>
      </c>
      <c r="K13" s="64">
        <f t="shared" si="0"/>
        <v>112359.99999999999</v>
      </c>
      <c r="L13" s="64">
        <f t="shared" si="0"/>
        <v>119291.99999999999</v>
      </c>
      <c r="M13" s="64">
        <f t="shared" si="0"/>
        <v>134450.61499999999</v>
      </c>
    </row>
    <row r="14" spans="1:13" x14ac:dyDescent="0.2">
      <c r="A14" s="43"/>
      <c r="C14" s="62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15.75" x14ac:dyDescent="0.25">
      <c r="A15" s="54" t="s">
        <v>41</v>
      </c>
      <c r="B15" s="53"/>
      <c r="C15" s="62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x14ac:dyDescent="0.2">
      <c r="A16" s="43" t="s">
        <v>35</v>
      </c>
      <c r="C16" s="60">
        <v>33261</v>
      </c>
      <c r="D16" s="59">
        <v>33261</v>
      </c>
      <c r="E16" s="59">
        <v>33261</v>
      </c>
      <c r="F16" s="59">
        <v>33261</v>
      </c>
      <c r="G16" s="59">
        <v>33261</v>
      </c>
      <c r="H16" s="59">
        <v>33261</v>
      </c>
      <c r="I16" s="59">
        <v>33261</v>
      </c>
      <c r="J16" s="59">
        <v>33261</v>
      </c>
      <c r="K16" s="59">
        <v>33261</v>
      </c>
      <c r="L16" s="59">
        <v>33261</v>
      </c>
      <c r="M16" s="59">
        <v>33261</v>
      </c>
    </row>
    <row r="17" spans="1:13" x14ac:dyDescent="0.2">
      <c r="A17" s="43" t="s">
        <v>36</v>
      </c>
      <c r="C17" s="60">
        <v>4219</v>
      </c>
      <c r="D17" s="60">
        <v>4219</v>
      </c>
      <c r="E17" s="60">
        <v>4219</v>
      </c>
      <c r="F17" s="60">
        <v>4219</v>
      </c>
      <c r="G17" s="60">
        <v>4219</v>
      </c>
      <c r="H17" s="60">
        <v>4219</v>
      </c>
      <c r="I17" s="60">
        <v>4219</v>
      </c>
      <c r="J17" s="60">
        <v>4219</v>
      </c>
      <c r="K17" s="60">
        <v>4219</v>
      </c>
      <c r="L17" s="60">
        <v>4219</v>
      </c>
      <c r="M17" s="60">
        <v>4219</v>
      </c>
    </row>
    <row r="18" spans="1:13" x14ac:dyDescent="0.2">
      <c r="A18" s="43" t="s">
        <v>37</v>
      </c>
      <c r="C18" s="60">
        <v>8870</v>
      </c>
      <c r="D18" s="59">
        <v>8990</v>
      </c>
      <c r="E18" s="59">
        <v>10060</v>
      </c>
      <c r="F18" s="59">
        <v>9930</v>
      </c>
      <c r="G18" s="59">
        <v>9750</v>
      </c>
      <c r="H18" s="59">
        <v>7870</v>
      </c>
      <c r="I18" s="59">
        <v>7140</v>
      </c>
      <c r="J18" s="59">
        <v>6560</v>
      </c>
      <c r="K18" s="59">
        <v>4880</v>
      </c>
      <c r="L18" s="59">
        <v>4880</v>
      </c>
      <c r="M18" s="59">
        <v>4880</v>
      </c>
    </row>
    <row r="19" spans="1:13" x14ac:dyDescent="0.2">
      <c r="A19" s="43" t="s">
        <v>42</v>
      </c>
      <c r="C19" s="60">
        <v>1747237</v>
      </c>
      <c r="D19" s="59">
        <v>1774200</v>
      </c>
      <c r="E19" s="59">
        <v>1800283</v>
      </c>
      <c r="F19" s="59">
        <v>1834316</v>
      </c>
      <c r="G19" s="59">
        <v>1867735</v>
      </c>
      <c r="H19" s="59">
        <v>1896100</v>
      </c>
      <c r="I19" s="59">
        <v>1939736</v>
      </c>
      <c r="J19" s="59">
        <v>1977021</v>
      </c>
      <c r="K19" s="59">
        <v>2015435</v>
      </c>
      <c r="L19" s="59">
        <v>2057014</v>
      </c>
      <c r="M19" s="59">
        <v>2076324.899</v>
      </c>
    </row>
    <row r="20" spans="1:13" x14ac:dyDescent="0.2">
      <c r="A20" s="43" t="s">
        <v>43</v>
      </c>
      <c r="C20" s="60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</row>
    <row r="21" spans="1:13" x14ac:dyDescent="0.2">
      <c r="A21" s="43" t="s">
        <v>44</v>
      </c>
      <c r="C21" s="60">
        <v>1555</v>
      </c>
      <c r="D21" s="59">
        <v>1555</v>
      </c>
      <c r="E21" s="59">
        <v>1555</v>
      </c>
      <c r="F21" s="59">
        <v>1555</v>
      </c>
      <c r="G21" s="59">
        <v>1555</v>
      </c>
      <c r="H21" s="59">
        <v>1555</v>
      </c>
      <c r="I21" s="59">
        <v>1555</v>
      </c>
      <c r="J21" s="59">
        <v>1555</v>
      </c>
      <c r="K21" s="59">
        <v>1555</v>
      </c>
      <c r="L21" s="59">
        <v>1555</v>
      </c>
      <c r="M21" s="59">
        <v>1555</v>
      </c>
    </row>
    <row r="22" spans="1:13" x14ac:dyDescent="0.2">
      <c r="A22" s="43" t="s">
        <v>45</v>
      </c>
      <c r="C22" s="60">
        <v>291</v>
      </c>
      <c r="D22" s="59">
        <v>291</v>
      </c>
      <c r="E22" s="59">
        <v>291</v>
      </c>
      <c r="F22" s="59">
        <v>291</v>
      </c>
      <c r="G22" s="59">
        <v>291</v>
      </c>
      <c r="H22" s="59">
        <v>291</v>
      </c>
      <c r="I22" s="59">
        <v>291</v>
      </c>
      <c r="J22" s="59">
        <v>291</v>
      </c>
      <c r="K22" s="59">
        <v>291</v>
      </c>
      <c r="L22" s="59">
        <v>291</v>
      </c>
      <c r="M22" s="59">
        <v>291</v>
      </c>
    </row>
    <row r="23" spans="1:13" x14ac:dyDescent="0.2">
      <c r="A23" s="43" t="s">
        <v>38</v>
      </c>
      <c r="C23" s="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</row>
    <row r="24" spans="1:13" ht="15" x14ac:dyDescent="0.2">
      <c r="A24" s="67" t="s">
        <v>46</v>
      </c>
      <c r="B24" s="68"/>
      <c r="C24" s="71">
        <f t="shared" ref="C24:M24" si="1">SUM(C16:C23)</f>
        <v>1795433</v>
      </c>
      <c r="D24" s="70">
        <f t="shared" si="1"/>
        <v>1822516</v>
      </c>
      <c r="E24" s="70">
        <f t="shared" si="1"/>
        <v>1849669</v>
      </c>
      <c r="F24" s="70">
        <f t="shared" si="1"/>
        <v>1883572</v>
      </c>
      <c r="G24" s="70">
        <f t="shared" si="1"/>
        <v>1916811</v>
      </c>
      <c r="H24" s="70">
        <f t="shared" si="1"/>
        <v>1943296</v>
      </c>
      <c r="I24" s="70">
        <f t="shared" si="1"/>
        <v>1986202</v>
      </c>
      <c r="J24" s="70">
        <f t="shared" si="1"/>
        <v>2022907</v>
      </c>
      <c r="K24" s="70">
        <f t="shared" si="1"/>
        <v>2059641</v>
      </c>
      <c r="L24" s="70">
        <f t="shared" si="1"/>
        <v>2101220</v>
      </c>
      <c r="M24" s="70">
        <f t="shared" si="1"/>
        <v>2120530.8990000002</v>
      </c>
    </row>
    <row r="25" spans="1:13" ht="16.5" thickBot="1" x14ac:dyDescent="0.3">
      <c r="A25" s="72" t="s">
        <v>47</v>
      </c>
      <c r="B25" s="68"/>
      <c r="C25" s="74">
        <f>C24+C13</f>
        <v>1868815</v>
      </c>
      <c r="D25" s="73">
        <f t="shared" ref="D25:M25" si="2">D24+D13</f>
        <v>1895537</v>
      </c>
      <c r="E25" s="73">
        <f t="shared" si="2"/>
        <v>1925256</v>
      </c>
      <c r="F25" s="73">
        <f t="shared" si="2"/>
        <v>1965014</v>
      </c>
      <c r="G25" s="73">
        <f t="shared" si="2"/>
        <v>2002588</v>
      </c>
      <c r="H25" s="73">
        <f t="shared" si="2"/>
        <v>2038761</v>
      </c>
      <c r="I25" s="73">
        <f t="shared" si="2"/>
        <v>2085733</v>
      </c>
      <c r="J25" s="73">
        <f t="shared" si="2"/>
        <v>2126748</v>
      </c>
      <c r="K25" s="73">
        <f t="shared" si="2"/>
        <v>2172001</v>
      </c>
      <c r="L25" s="73">
        <f t="shared" si="2"/>
        <v>2220512</v>
      </c>
      <c r="M25" s="73">
        <f t="shared" si="2"/>
        <v>2254981.5140000004</v>
      </c>
    </row>
    <row r="26" spans="1:13" x14ac:dyDescent="0.2">
      <c r="C26" s="62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5.75" x14ac:dyDescent="0.25">
      <c r="A27" s="52" t="s">
        <v>48</v>
      </c>
      <c r="B27" s="53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">
      <c r="A28" s="54" t="s">
        <v>49</v>
      </c>
      <c r="B28" s="55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">
      <c r="A29" s="58" t="s">
        <v>50</v>
      </c>
      <c r="C29" s="62">
        <v>17019</v>
      </c>
      <c r="D29" s="61">
        <v>14371</v>
      </c>
      <c r="E29" s="61">
        <v>14653</v>
      </c>
      <c r="F29" s="61">
        <v>15925</v>
      </c>
      <c r="G29" s="61">
        <v>16058</v>
      </c>
      <c r="H29" s="61">
        <v>15052</v>
      </c>
      <c r="I29" s="61">
        <v>17893</v>
      </c>
      <c r="J29" s="61">
        <v>17066</v>
      </c>
      <c r="K29" s="61">
        <v>17204</v>
      </c>
      <c r="L29" s="61">
        <v>17987</v>
      </c>
      <c r="M29" s="61">
        <v>25269</v>
      </c>
    </row>
    <row r="30" spans="1:13" x14ac:dyDescent="0.2">
      <c r="A30" s="58" t="s">
        <v>51</v>
      </c>
      <c r="C30" s="62">
        <v>6588</v>
      </c>
      <c r="D30" s="62">
        <v>6773</v>
      </c>
      <c r="E30" s="62">
        <v>6513</v>
      </c>
      <c r="F30" s="62">
        <v>6911</v>
      </c>
      <c r="G30" s="62">
        <v>7006</v>
      </c>
      <c r="H30" s="62">
        <v>6249</v>
      </c>
      <c r="I30" s="62">
        <v>7028</v>
      </c>
      <c r="J30" s="62">
        <v>6647</v>
      </c>
      <c r="K30" s="62">
        <v>6045</v>
      </c>
      <c r="L30" s="62">
        <v>6469</v>
      </c>
      <c r="M30" s="62">
        <v>6469</v>
      </c>
    </row>
    <row r="31" spans="1:13" x14ac:dyDescent="0.2">
      <c r="A31" s="58" t="s">
        <v>52</v>
      </c>
      <c r="C31" s="62">
        <v>29555</v>
      </c>
      <c r="D31" s="61">
        <v>29555</v>
      </c>
      <c r="E31" s="61">
        <v>29555</v>
      </c>
      <c r="F31" s="61">
        <v>29555</v>
      </c>
      <c r="G31" s="61">
        <v>29555</v>
      </c>
      <c r="H31" s="61">
        <v>29555</v>
      </c>
      <c r="I31" s="61">
        <v>29555</v>
      </c>
      <c r="J31" s="61">
        <v>29555</v>
      </c>
      <c r="K31" s="61">
        <v>29555</v>
      </c>
      <c r="L31" s="61">
        <v>29555</v>
      </c>
      <c r="M31" s="61">
        <v>29555</v>
      </c>
    </row>
    <row r="32" spans="1:13" ht="15" x14ac:dyDescent="0.2">
      <c r="A32" s="63" t="s">
        <v>53</v>
      </c>
      <c r="B32" s="63"/>
      <c r="C32" s="65">
        <f t="shared" ref="C32:M32" si="3">SUM(C29:C31)</f>
        <v>53162</v>
      </c>
      <c r="D32" s="64">
        <f t="shared" si="3"/>
        <v>50699</v>
      </c>
      <c r="E32" s="64">
        <f t="shared" si="3"/>
        <v>50721</v>
      </c>
      <c r="F32" s="64">
        <f t="shared" si="3"/>
        <v>52391</v>
      </c>
      <c r="G32" s="64">
        <f t="shared" si="3"/>
        <v>52619</v>
      </c>
      <c r="H32" s="64">
        <f t="shared" si="3"/>
        <v>50856</v>
      </c>
      <c r="I32" s="64">
        <f t="shared" si="3"/>
        <v>54476</v>
      </c>
      <c r="J32" s="64">
        <f t="shared" si="3"/>
        <v>53268</v>
      </c>
      <c r="K32" s="64">
        <f t="shared" si="3"/>
        <v>52804</v>
      </c>
      <c r="L32" s="64">
        <f t="shared" si="3"/>
        <v>54011</v>
      </c>
      <c r="M32" s="64">
        <f t="shared" si="3"/>
        <v>61293</v>
      </c>
    </row>
    <row r="33" spans="1:13" x14ac:dyDescent="0.2">
      <c r="A33" s="43"/>
    </row>
    <row r="34" spans="1:13" ht="18" x14ac:dyDescent="0.25">
      <c r="A34" s="139" t="s">
        <v>100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3" ht="18" x14ac:dyDescent="0.25">
      <c r="A35" s="42"/>
    </row>
    <row r="36" spans="1:13" ht="18" x14ac:dyDescent="0.25">
      <c r="A36" s="46"/>
      <c r="B36" s="47"/>
      <c r="C36" s="48" t="s">
        <v>1</v>
      </c>
      <c r="D36" s="48" t="s">
        <v>2</v>
      </c>
      <c r="E36" s="48" t="s">
        <v>3</v>
      </c>
      <c r="F36" s="48" t="s">
        <v>4</v>
      </c>
      <c r="G36" s="48" t="s">
        <v>5</v>
      </c>
      <c r="H36" s="48" t="s">
        <v>6</v>
      </c>
      <c r="I36" s="48" t="s">
        <v>7</v>
      </c>
      <c r="J36" s="48" t="s">
        <v>8</v>
      </c>
      <c r="K36" s="48" t="s">
        <v>9</v>
      </c>
      <c r="L36" s="48" t="s">
        <v>10</v>
      </c>
      <c r="M36" s="48" t="s">
        <v>103</v>
      </c>
    </row>
    <row r="37" spans="1:13" x14ac:dyDescent="0.2">
      <c r="A37" s="49"/>
      <c r="B37" s="49"/>
      <c r="C37" s="50" t="s">
        <v>11</v>
      </c>
      <c r="D37" s="51" t="s">
        <v>11</v>
      </c>
      <c r="E37" s="51" t="s">
        <v>11</v>
      </c>
      <c r="F37" s="51" t="s">
        <v>11</v>
      </c>
      <c r="G37" s="51" t="s">
        <v>11</v>
      </c>
      <c r="H37" s="51" t="s">
        <v>11</v>
      </c>
      <c r="I37" s="51" t="s">
        <v>11</v>
      </c>
      <c r="J37" s="51" t="s">
        <v>11</v>
      </c>
      <c r="K37" s="51" t="s">
        <v>11</v>
      </c>
      <c r="L37" s="51" t="s">
        <v>11</v>
      </c>
      <c r="M37" s="51" t="s">
        <v>11</v>
      </c>
    </row>
    <row r="38" spans="1:13" ht="15.75" x14ac:dyDescent="0.25">
      <c r="A38" s="54" t="s">
        <v>54</v>
      </c>
      <c r="B38" s="53"/>
      <c r="C38" s="62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1:13" x14ac:dyDescent="0.2">
      <c r="A39" s="43" t="s">
        <v>50</v>
      </c>
      <c r="C39" s="60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</row>
    <row r="40" spans="1:13" x14ac:dyDescent="0.2">
      <c r="A40" s="43" t="s">
        <v>51</v>
      </c>
      <c r="C40" s="60">
        <v>36754</v>
      </c>
      <c r="D40" s="59">
        <v>36331</v>
      </c>
      <c r="E40" s="59">
        <v>34019</v>
      </c>
      <c r="F40" s="59">
        <v>34008</v>
      </c>
      <c r="G40" s="59">
        <v>32445</v>
      </c>
      <c r="H40" s="59">
        <v>29001</v>
      </c>
      <c r="I40" s="59">
        <v>28552</v>
      </c>
      <c r="J40" s="59">
        <v>24212</v>
      </c>
      <c r="K40" s="59">
        <v>21303</v>
      </c>
      <c r="L40" s="59">
        <v>18499</v>
      </c>
      <c r="M40" s="59">
        <v>23487.625</v>
      </c>
    </row>
    <row r="41" spans="1:13" x14ac:dyDescent="0.2">
      <c r="A41" s="43" t="s">
        <v>52</v>
      </c>
      <c r="C41" s="60">
        <v>3687</v>
      </c>
      <c r="D41" s="59">
        <v>3687</v>
      </c>
      <c r="E41" s="59">
        <v>3687</v>
      </c>
      <c r="F41" s="59">
        <v>3687</v>
      </c>
      <c r="G41" s="59">
        <v>3687</v>
      </c>
      <c r="H41" s="59">
        <v>3687</v>
      </c>
      <c r="I41" s="59">
        <v>3687</v>
      </c>
      <c r="J41" s="59">
        <v>3687</v>
      </c>
      <c r="K41" s="59">
        <v>3687</v>
      </c>
      <c r="L41" s="59">
        <v>3687</v>
      </c>
      <c r="M41" s="59">
        <v>3687</v>
      </c>
    </row>
    <row r="42" spans="1:13" ht="15" x14ac:dyDescent="0.2">
      <c r="A42" s="67" t="s">
        <v>55</v>
      </c>
      <c r="B42" s="68"/>
      <c r="C42" s="71">
        <f t="shared" ref="C42:M42" si="4">SUM(C39:C41)</f>
        <v>40441</v>
      </c>
      <c r="D42" s="69">
        <f t="shared" si="4"/>
        <v>40018</v>
      </c>
      <c r="E42" s="69">
        <f t="shared" si="4"/>
        <v>37706</v>
      </c>
      <c r="F42" s="69">
        <f t="shared" si="4"/>
        <v>37695</v>
      </c>
      <c r="G42" s="69">
        <f t="shared" si="4"/>
        <v>36132</v>
      </c>
      <c r="H42" s="69">
        <f t="shared" si="4"/>
        <v>32688</v>
      </c>
      <c r="I42" s="69">
        <f t="shared" si="4"/>
        <v>32239</v>
      </c>
      <c r="J42" s="69">
        <f t="shared" si="4"/>
        <v>27899</v>
      </c>
      <c r="K42" s="69">
        <f t="shared" si="4"/>
        <v>24990</v>
      </c>
      <c r="L42" s="69">
        <f t="shared" si="4"/>
        <v>22186</v>
      </c>
      <c r="M42" s="69">
        <f t="shared" si="4"/>
        <v>27174.625</v>
      </c>
    </row>
    <row r="43" spans="1:13" ht="16.5" thickBot="1" x14ac:dyDescent="0.3">
      <c r="A43" s="72" t="s">
        <v>56</v>
      </c>
      <c r="B43" s="68"/>
      <c r="C43" s="74">
        <f t="shared" ref="C43:M43" si="5">C42+C32</f>
        <v>93603</v>
      </c>
      <c r="D43" s="73">
        <f t="shared" si="5"/>
        <v>90717</v>
      </c>
      <c r="E43" s="73">
        <f t="shared" si="5"/>
        <v>88427</v>
      </c>
      <c r="F43" s="73">
        <f t="shared" si="5"/>
        <v>90086</v>
      </c>
      <c r="G43" s="73">
        <f t="shared" si="5"/>
        <v>88751</v>
      </c>
      <c r="H43" s="73">
        <f t="shared" si="5"/>
        <v>83544</v>
      </c>
      <c r="I43" s="73">
        <f t="shared" si="5"/>
        <v>86715</v>
      </c>
      <c r="J43" s="73">
        <f t="shared" si="5"/>
        <v>81167</v>
      </c>
      <c r="K43" s="73">
        <f t="shared" si="5"/>
        <v>77794</v>
      </c>
      <c r="L43" s="73">
        <f t="shared" si="5"/>
        <v>76197</v>
      </c>
      <c r="M43" s="73">
        <f t="shared" si="5"/>
        <v>88467.625</v>
      </c>
    </row>
    <row r="44" spans="1:13" x14ac:dyDescent="0.2"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ht="16.5" thickBot="1" x14ac:dyDescent="0.3">
      <c r="A45" s="52" t="s">
        <v>57</v>
      </c>
      <c r="C45" s="76">
        <f>C25-C43</f>
        <v>1775212</v>
      </c>
      <c r="D45" s="75">
        <f t="shared" ref="D45:M45" si="6">D25-D43</f>
        <v>1804820</v>
      </c>
      <c r="E45" s="75">
        <f t="shared" si="6"/>
        <v>1836829</v>
      </c>
      <c r="F45" s="75">
        <f t="shared" si="6"/>
        <v>1874928</v>
      </c>
      <c r="G45" s="75">
        <f t="shared" si="6"/>
        <v>1913837</v>
      </c>
      <c r="H45" s="75">
        <f t="shared" si="6"/>
        <v>1955217</v>
      </c>
      <c r="I45" s="75">
        <f t="shared" si="6"/>
        <v>1999018</v>
      </c>
      <c r="J45" s="75">
        <f t="shared" si="6"/>
        <v>2045581</v>
      </c>
      <c r="K45" s="75">
        <f t="shared" si="6"/>
        <v>2094207</v>
      </c>
      <c r="L45" s="75">
        <f t="shared" si="6"/>
        <v>2144315</v>
      </c>
      <c r="M45" s="75">
        <f t="shared" si="6"/>
        <v>2166513.8890000004</v>
      </c>
    </row>
    <row r="46" spans="1:13" ht="15" thickTop="1" x14ac:dyDescent="0.2"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x14ac:dyDescent="0.2"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t="15.75" x14ac:dyDescent="0.25">
      <c r="A48" s="52" t="s">
        <v>58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x14ac:dyDescent="0.2">
      <c r="A49" s="58" t="s">
        <v>59</v>
      </c>
      <c r="C49" s="56">
        <v>867465</v>
      </c>
      <c r="D49" s="57">
        <f>C49+'Income Statement SRV'!E24</f>
        <v>870848</v>
      </c>
      <c r="E49" s="57">
        <f>D49+'Income Statement SRV'!F24</f>
        <v>876563</v>
      </c>
      <c r="F49" s="57">
        <f>E49+'Income Statement SRV'!G24</f>
        <v>888369</v>
      </c>
      <c r="G49" s="57">
        <f>F49+'Income Statement SRV'!H24</f>
        <v>900985</v>
      </c>
      <c r="H49" s="57">
        <f>G49+'Income Statement SRV'!I24</f>
        <v>915393</v>
      </c>
      <c r="I49" s="57">
        <f>H49+'Income Statement SRV'!J24</f>
        <v>931638</v>
      </c>
      <c r="J49" s="57">
        <f>I49+'Income Statement SRV'!K24</f>
        <v>950037</v>
      </c>
      <c r="K49" s="57">
        <f>J49+'Income Statement SRV'!L24</f>
        <v>969916</v>
      </c>
      <c r="L49" s="57">
        <f>K49+'Income Statement SRV'!M24</f>
        <v>990721</v>
      </c>
      <c r="M49" s="57">
        <f>L49+'Income Statement SRV'!N24</f>
        <v>1012919.889</v>
      </c>
    </row>
    <row r="50" spans="1:13" x14ac:dyDescent="0.2">
      <c r="A50" s="58" t="s">
        <v>60</v>
      </c>
      <c r="C50" s="78">
        <v>907747</v>
      </c>
      <c r="D50" s="77">
        <v>933972</v>
      </c>
      <c r="E50" s="77">
        <v>960266</v>
      </c>
      <c r="F50" s="77">
        <v>986559</v>
      </c>
      <c r="G50" s="77">
        <v>1012852</v>
      </c>
      <c r="H50" s="77">
        <v>1039824</v>
      </c>
      <c r="I50" s="77">
        <v>1067380</v>
      </c>
      <c r="J50" s="77">
        <v>1095544</v>
      </c>
      <c r="K50" s="77">
        <v>1124291</v>
      </c>
      <c r="L50" s="77">
        <v>1153594</v>
      </c>
      <c r="M50" s="77">
        <v>1153594</v>
      </c>
    </row>
    <row r="51" spans="1:13" ht="15" x14ac:dyDescent="0.25">
      <c r="A51" s="79" t="s">
        <v>61</v>
      </c>
      <c r="C51" s="81">
        <f>SUM(C49:C50)</f>
        <v>1775212</v>
      </c>
      <c r="D51" s="80">
        <f t="shared" ref="D51:M51" si="7">SUM(D49:D50)</f>
        <v>1804820</v>
      </c>
      <c r="E51" s="80">
        <f t="shared" si="7"/>
        <v>1836829</v>
      </c>
      <c r="F51" s="80">
        <f t="shared" si="7"/>
        <v>1874928</v>
      </c>
      <c r="G51" s="80">
        <f t="shared" si="7"/>
        <v>1913837</v>
      </c>
      <c r="H51" s="80">
        <f t="shared" si="7"/>
        <v>1955217</v>
      </c>
      <c r="I51" s="80">
        <f t="shared" si="7"/>
        <v>1999018</v>
      </c>
      <c r="J51" s="80">
        <f t="shared" si="7"/>
        <v>2045581</v>
      </c>
      <c r="K51" s="80">
        <f t="shared" si="7"/>
        <v>2094207</v>
      </c>
      <c r="L51" s="80">
        <f t="shared" si="7"/>
        <v>2144315</v>
      </c>
      <c r="M51" s="80">
        <f t="shared" si="7"/>
        <v>2166513.889</v>
      </c>
    </row>
    <row r="52" spans="1:13" ht="15" x14ac:dyDescent="0.25">
      <c r="A52" s="79" t="s">
        <v>62</v>
      </c>
      <c r="C52" s="83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</row>
    <row r="53" spans="1:13" ht="16.5" thickBot="1" x14ac:dyDescent="0.3">
      <c r="A53" s="52" t="s">
        <v>63</v>
      </c>
      <c r="C53" s="76">
        <f>SUM(C51:C52)</f>
        <v>1775212</v>
      </c>
      <c r="D53" s="75">
        <f t="shared" ref="D53:M53" si="8">SUM(D51:D52)</f>
        <v>1804820</v>
      </c>
      <c r="E53" s="75">
        <f t="shared" si="8"/>
        <v>1836829</v>
      </c>
      <c r="F53" s="75">
        <f t="shared" si="8"/>
        <v>1874928</v>
      </c>
      <c r="G53" s="75">
        <f t="shared" si="8"/>
        <v>1913837</v>
      </c>
      <c r="H53" s="75">
        <f t="shared" si="8"/>
        <v>1955217</v>
      </c>
      <c r="I53" s="75">
        <f t="shared" si="8"/>
        <v>1999018</v>
      </c>
      <c r="J53" s="75">
        <f t="shared" si="8"/>
        <v>2045581</v>
      </c>
      <c r="K53" s="75">
        <f t="shared" si="8"/>
        <v>2094207</v>
      </c>
      <c r="L53" s="75">
        <f t="shared" si="8"/>
        <v>2144315</v>
      </c>
      <c r="M53" s="75">
        <f t="shared" si="8"/>
        <v>2166513.889</v>
      </c>
    </row>
    <row r="54" spans="1:13" ht="15" thickTop="1" x14ac:dyDescent="0.2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x14ac:dyDescent="0.2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s="86" customFormat="1" x14ac:dyDescent="0.2">
      <c r="A56" s="84"/>
      <c r="B56" s="85"/>
    </row>
  </sheetData>
  <mergeCells count="2">
    <mergeCell ref="A1:L1"/>
    <mergeCell ref="A34:L34"/>
  </mergeCells>
  <pageMargins left="0.70866141732283472" right="0.70866141732283472" top="0.74803149606299213" bottom="0.74803149606299213" header="0.31496062992125984" footer="0.31496062992125984"/>
  <pageSetup paperSize="9" scale="84" fitToHeight="11" orientation="landscape" r:id="rId1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Q24" sqref="Q24"/>
    </sheetView>
  </sheetViews>
  <sheetFormatPr defaultRowHeight="14.25" x14ac:dyDescent="0.2"/>
  <cols>
    <col min="1" max="1" width="42.21875" style="4" customWidth="1"/>
    <col min="2" max="2" width="2.5546875" style="3" customWidth="1"/>
    <col min="3" max="3" width="2.109375" style="3" hidden="1" customWidth="1"/>
    <col min="4" max="4" width="7.88671875" style="4" customWidth="1"/>
    <col min="5" max="14" width="7.88671875" style="88" customWidth="1"/>
    <col min="15" max="16" width="8.88671875" style="88"/>
    <col min="17" max="17" width="11.44140625" style="88" bestFit="1" customWidth="1"/>
    <col min="18" max="18" width="9.44140625" style="88" bestFit="1" customWidth="1"/>
    <col min="19" max="16384" width="8.88671875" style="88"/>
  </cols>
  <sheetData>
    <row r="1" spans="1:17" ht="18" x14ac:dyDescent="0.25">
      <c r="A1" s="138" t="s">
        <v>101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O1" s="89"/>
    </row>
    <row r="2" spans="1:17" ht="18" x14ac:dyDescent="0.25">
      <c r="A2" s="2"/>
      <c r="O2" s="89"/>
    </row>
    <row r="3" spans="1:17" ht="18" x14ac:dyDescent="0.25">
      <c r="A3" s="5"/>
      <c r="B3" s="6"/>
      <c r="C3" s="90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103</v>
      </c>
      <c r="O3" s="89"/>
    </row>
    <row r="4" spans="1:17" x14ac:dyDescent="0.2">
      <c r="A4" s="8"/>
      <c r="B4" s="8"/>
      <c r="C4" s="91"/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11</v>
      </c>
      <c r="M4" s="9" t="s">
        <v>11</v>
      </c>
      <c r="N4" s="9" t="s">
        <v>11</v>
      </c>
      <c r="O4" s="89"/>
    </row>
    <row r="5" spans="1:17" ht="15.75" x14ac:dyDescent="0.25">
      <c r="A5" s="10" t="s">
        <v>66</v>
      </c>
      <c r="B5" s="11"/>
      <c r="C5" s="92"/>
      <c r="O5" s="89"/>
    </row>
    <row r="6" spans="1:17" x14ac:dyDescent="0.2">
      <c r="A6" s="12" t="s">
        <v>67</v>
      </c>
      <c r="B6" s="13"/>
      <c r="C6" s="93"/>
      <c r="O6" s="89"/>
    </row>
    <row r="7" spans="1:17" x14ac:dyDescent="0.2">
      <c r="A7" s="4" t="s">
        <v>14</v>
      </c>
      <c r="C7" s="94"/>
      <c r="D7" s="15">
        <v>86726</v>
      </c>
      <c r="E7" s="15">
        <v>91915</v>
      </c>
      <c r="F7" s="15">
        <v>97073</v>
      </c>
      <c r="G7" s="15">
        <v>102509</v>
      </c>
      <c r="H7" s="15">
        <v>106207</v>
      </c>
      <c r="I7" s="15">
        <v>109719</v>
      </c>
      <c r="J7" s="15">
        <v>113554</v>
      </c>
      <c r="K7" s="15">
        <v>117527</v>
      </c>
      <c r="L7" s="15">
        <v>121629</v>
      </c>
      <c r="M7" s="15">
        <v>125871</v>
      </c>
      <c r="N7" s="15">
        <v>129078.07499999998</v>
      </c>
      <c r="O7" s="95"/>
    </row>
    <row r="8" spans="1:17" x14ac:dyDescent="0.2">
      <c r="A8" s="4" t="s">
        <v>15</v>
      </c>
      <c r="C8" s="94"/>
      <c r="D8" s="15">
        <v>65858.899999999994</v>
      </c>
      <c r="E8" s="15">
        <v>68013</v>
      </c>
      <c r="F8" s="15">
        <v>70300.2</v>
      </c>
      <c r="G8" s="15">
        <v>73047.5</v>
      </c>
      <c r="H8" s="15">
        <v>75705.399999999994</v>
      </c>
      <c r="I8" s="15">
        <v>78247.3</v>
      </c>
      <c r="J8" s="15">
        <v>80505.100000000006</v>
      </c>
      <c r="K8" s="15">
        <v>83461.600000000006</v>
      </c>
      <c r="L8" s="15">
        <v>86091.4</v>
      </c>
      <c r="M8" s="15">
        <v>89041.600000000006</v>
      </c>
      <c r="N8" s="15">
        <v>92193.391999999993</v>
      </c>
      <c r="O8" s="95"/>
    </row>
    <row r="9" spans="1:17" x14ac:dyDescent="0.2">
      <c r="A9" s="4" t="s">
        <v>68</v>
      </c>
      <c r="C9" s="94"/>
      <c r="D9" s="15">
        <v>3732</v>
      </c>
      <c r="E9" s="15">
        <v>3267</v>
      </c>
      <c r="F9" s="15">
        <v>3020</v>
      </c>
      <c r="G9" s="15">
        <v>3074</v>
      </c>
      <c r="H9" s="15">
        <v>3103</v>
      </c>
      <c r="I9" s="15">
        <v>3118</v>
      </c>
      <c r="J9" s="15">
        <v>3498</v>
      </c>
      <c r="K9" s="15">
        <v>3613</v>
      </c>
      <c r="L9" s="15">
        <v>3717</v>
      </c>
      <c r="M9" s="15">
        <v>3884</v>
      </c>
      <c r="N9" s="15">
        <v>3922.84</v>
      </c>
      <c r="O9" s="95"/>
    </row>
    <row r="10" spans="1:17" x14ac:dyDescent="0.2">
      <c r="A10" s="4" t="s">
        <v>69</v>
      </c>
      <c r="C10" s="94"/>
      <c r="D10" s="15">
        <v>25959</v>
      </c>
      <c r="E10" s="15">
        <v>24955</v>
      </c>
      <c r="F10" s="15">
        <v>25766</v>
      </c>
      <c r="G10" s="15">
        <v>26289</v>
      </c>
      <c r="H10" s="15">
        <v>24915</v>
      </c>
      <c r="I10" s="15">
        <v>25430</v>
      </c>
      <c r="J10" s="15">
        <v>25958</v>
      </c>
      <c r="K10" s="15">
        <v>26497</v>
      </c>
      <c r="L10" s="15">
        <v>27047</v>
      </c>
      <c r="M10" s="15">
        <v>27608</v>
      </c>
      <c r="N10" s="15">
        <v>27936.48</v>
      </c>
      <c r="O10" s="95"/>
    </row>
    <row r="11" spans="1:17" x14ac:dyDescent="0.2">
      <c r="A11" s="4" t="s">
        <v>104</v>
      </c>
      <c r="C11" s="94"/>
      <c r="D11" s="15">
        <v>3452</v>
      </c>
      <c r="E11" s="15">
        <v>3522</v>
      </c>
      <c r="F11" s="15">
        <v>3594</v>
      </c>
      <c r="G11" s="15">
        <v>3668</v>
      </c>
      <c r="H11" s="15">
        <v>3742</v>
      </c>
      <c r="I11" s="15">
        <v>3819</v>
      </c>
      <c r="J11" s="15">
        <v>3897</v>
      </c>
      <c r="K11" s="15">
        <v>3977</v>
      </c>
      <c r="L11" s="15">
        <v>4058</v>
      </c>
      <c r="M11" s="15">
        <v>4141</v>
      </c>
      <c r="N11" s="15">
        <v>4223.82</v>
      </c>
      <c r="O11" s="95"/>
    </row>
    <row r="12" spans="1:17" ht="15" x14ac:dyDescent="0.2">
      <c r="A12" s="12" t="s">
        <v>70</v>
      </c>
      <c r="B12" s="18"/>
      <c r="C12" s="96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97"/>
      <c r="Q12" s="87"/>
    </row>
    <row r="13" spans="1:17" x14ac:dyDescent="0.2">
      <c r="A13" s="4" t="s">
        <v>71</v>
      </c>
      <c r="C13" s="94"/>
      <c r="D13" s="33">
        <v>-66082</v>
      </c>
      <c r="E13" s="33">
        <v>-67966</v>
      </c>
      <c r="F13" s="33">
        <v>-70603</v>
      </c>
      <c r="G13" s="33">
        <v>-72281</v>
      </c>
      <c r="H13" s="33">
        <v>-73998</v>
      </c>
      <c r="I13" s="33">
        <v>-75757</v>
      </c>
      <c r="J13" s="33">
        <v>-77560</v>
      </c>
      <c r="K13" s="33">
        <v>-79413</v>
      </c>
      <c r="L13" s="33">
        <v>-81810</v>
      </c>
      <c r="M13" s="33">
        <v>-84253</v>
      </c>
      <c r="N13" s="33">
        <v>-86359.324999999997</v>
      </c>
      <c r="O13" s="95"/>
    </row>
    <row r="14" spans="1:17" x14ac:dyDescent="0.2">
      <c r="A14" s="4" t="s">
        <v>26</v>
      </c>
      <c r="C14" s="94"/>
      <c r="D14" s="15">
        <v>-1758</v>
      </c>
      <c r="E14" s="15">
        <v>-1829</v>
      </c>
      <c r="F14" s="15">
        <v>-1774</v>
      </c>
      <c r="G14" s="15">
        <v>-1631</v>
      </c>
      <c r="H14" s="15">
        <v>-1612</v>
      </c>
      <c r="I14" s="15">
        <v>-1530</v>
      </c>
      <c r="J14" s="15">
        <v>-1362</v>
      </c>
      <c r="K14" s="15">
        <v>-1373</v>
      </c>
      <c r="L14" s="15">
        <v>-1192</v>
      </c>
      <c r="M14" s="15">
        <v>-1055</v>
      </c>
      <c r="N14" s="15">
        <v>-1000</v>
      </c>
      <c r="O14" s="95"/>
    </row>
    <row r="15" spans="1:17" x14ac:dyDescent="0.2">
      <c r="A15" s="3" t="s">
        <v>25</v>
      </c>
      <c r="C15" s="94"/>
      <c r="D15" s="15">
        <v>-48478.9</v>
      </c>
      <c r="E15" s="15">
        <v>-49161</v>
      </c>
      <c r="F15" s="15">
        <v>-49544.200000000004</v>
      </c>
      <c r="G15" s="15">
        <v>-49463.5</v>
      </c>
      <c r="H15" s="15">
        <v>-50487.4</v>
      </c>
      <c r="I15" s="15">
        <v>-51569.3</v>
      </c>
      <c r="J15" s="15">
        <v>-53066.100000000006</v>
      </c>
      <c r="K15" s="15">
        <v>-55181.600000000006</v>
      </c>
      <c r="L15" s="15">
        <v>-56486.400000000001</v>
      </c>
      <c r="M15" s="15">
        <v>-58489.600000000006</v>
      </c>
      <c r="N15" s="15">
        <v>-59709.832000000002</v>
      </c>
      <c r="O15" s="95"/>
    </row>
    <row r="16" spans="1:17" x14ac:dyDescent="0.2">
      <c r="A16" s="3" t="s">
        <v>28</v>
      </c>
      <c r="C16" s="94"/>
      <c r="D16" s="17">
        <v>-26474</v>
      </c>
      <c r="E16" s="17">
        <v>-28432</v>
      </c>
      <c r="F16" s="17">
        <v>-30075</v>
      </c>
      <c r="G16" s="17">
        <v>-30166</v>
      </c>
      <c r="H16" s="17">
        <v>-30696</v>
      </c>
      <c r="I16" s="17">
        <v>-31906</v>
      </c>
      <c r="J16" s="17">
        <v>-33100</v>
      </c>
      <c r="K16" s="17">
        <v>-33536</v>
      </c>
      <c r="L16" s="17">
        <v>-34991</v>
      </c>
      <c r="M16" s="17">
        <v>-36652</v>
      </c>
      <c r="N16" s="17">
        <v>-37751.56</v>
      </c>
      <c r="O16" s="95"/>
    </row>
    <row r="17" spans="1:18" ht="15" x14ac:dyDescent="0.25">
      <c r="A17" s="99" t="s">
        <v>72</v>
      </c>
      <c r="C17" s="100"/>
      <c r="D17" s="15">
        <f>SUM(D7:D16)</f>
        <v>42935</v>
      </c>
      <c r="E17" s="15">
        <f>SUM(E7:E16)</f>
        <v>44284</v>
      </c>
      <c r="F17" s="15">
        <f>SUM(F7:F16)</f>
        <v>47757</v>
      </c>
      <c r="G17" s="15">
        <f>SUM(G7:G16)</f>
        <v>55046</v>
      </c>
      <c r="H17" s="15">
        <f>SUM(H7:H16)</f>
        <v>56879</v>
      </c>
      <c r="I17" s="15">
        <f>SUM(I7:I16)</f>
        <v>59570.999999999985</v>
      </c>
      <c r="J17" s="15">
        <f>SUM(J7:J16)</f>
        <v>62324</v>
      </c>
      <c r="K17" s="15">
        <f>SUM(K7:K16)</f>
        <v>65572</v>
      </c>
      <c r="L17" s="15">
        <f>SUM(L7:L16)</f>
        <v>68063</v>
      </c>
      <c r="M17" s="15">
        <f>SUM(M7:M16)</f>
        <v>70096</v>
      </c>
      <c r="N17" s="15">
        <f>SUM(N7:N16)</f>
        <v>72533.890000000014</v>
      </c>
      <c r="O17" s="97"/>
    </row>
    <row r="18" spans="1:18" x14ac:dyDescent="0.2">
      <c r="A18" s="3"/>
      <c r="D18" s="88"/>
      <c r="F18" s="101"/>
      <c r="G18" s="102"/>
      <c r="H18" s="102"/>
      <c r="I18" s="102"/>
      <c r="J18" s="102"/>
      <c r="K18" s="101"/>
      <c r="L18" s="101"/>
      <c r="M18" s="101"/>
      <c r="N18" s="101"/>
      <c r="O18" s="103"/>
      <c r="Q18" s="87"/>
      <c r="R18" s="87"/>
    </row>
    <row r="19" spans="1:18" ht="18" x14ac:dyDescent="0.25">
      <c r="A19" s="11" t="s">
        <v>73</v>
      </c>
      <c r="B19" s="104"/>
      <c r="C19" s="10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3"/>
      <c r="P19" s="89"/>
      <c r="Q19" s="89"/>
    </row>
    <row r="20" spans="1:18" x14ac:dyDescent="0.2">
      <c r="A20" s="106" t="s">
        <v>67</v>
      </c>
      <c r="B20" s="107"/>
      <c r="C20" s="10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03"/>
      <c r="P20" s="89"/>
      <c r="Q20" s="89"/>
    </row>
    <row r="21" spans="1:18" ht="15.75" x14ac:dyDescent="0.25">
      <c r="A21" s="107" t="s">
        <v>74</v>
      </c>
      <c r="B21" s="108"/>
      <c r="C21" s="109"/>
      <c r="D21" s="14">
        <v>10000</v>
      </c>
      <c r="E21" s="14">
        <v>10000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95"/>
      <c r="P21" s="110"/>
      <c r="Q21" s="89"/>
    </row>
    <row r="22" spans="1:18" x14ac:dyDescent="0.2">
      <c r="A22" s="107" t="s">
        <v>75</v>
      </c>
      <c r="B22" s="111"/>
      <c r="C22" s="109"/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95"/>
      <c r="P22" s="110"/>
      <c r="Q22" s="89"/>
    </row>
    <row r="23" spans="1:18" x14ac:dyDescent="0.2">
      <c r="A23" s="107" t="s">
        <v>76</v>
      </c>
      <c r="B23" s="107"/>
      <c r="C23" s="109"/>
      <c r="D23" s="14">
        <v>1800</v>
      </c>
      <c r="E23" s="14">
        <v>2200</v>
      </c>
      <c r="F23" s="14">
        <v>2950</v>
      </c>
      <c r="G23" s="14">
        <v>2150</v>
      </c>
      <c r="H23" s="14">
        <v>2300</v>
      </c>
      <c r="I23" s="14">
        <v>1900</v>
      </c>
      <c r="J23" s="14">
        <v>1750</v>
      </c>
      <c r="K23" s="14">
        <v>1600</v>
      </c>
      <c r="L23" s="14">
        <v>1700</v>
      </c>
      <c r="M23" s="14">
        <v>0</v>
      </c>
      <c r="N23" s="14">
        <v>0</v>
      </c>
      <c r="O23" s="95"/>
      <c r="P23" s="110"/>
      <c r="Q23" s="110"/>
    </row>
    <row r="24" spans="1:18" x14ac:dyDescent="0.2">
      <c r="A24" s="107" t="s">
        <v>77</v>
      </c>
      <c r="B24" s="107"/>
      <c r="C24" s="109"/>
      <c r="D24" s="14">
        <v>2440</v>
      </c>
      <c r="E24" s="14">
        <v>2226</v>
      </c>
      <c r="F24" s="14">
        <v>1866</v>
      </c>
      <c r="G24" s="14">
        <v>1980</v>
      </c>
      <c r="H24" s="14">
        <v>2066</v>
      </c>
      <c r="I24" s="14">
        <v>2723</v>
      </c>
      <c r="J24" s="14">
        <v>2453</v>
      </c>
      <c r="K24" s="14">
        <v>2763</v>
      </c>
      <c r="L24" s="14">
        <v>2470</v>
      </c>
      <c r="M24" s="14">
        <v>2715</v>
      </c>
      <c r="N24" s="14">
        <v>2782.8749999999995</v>
      </c>
      <c r="O24" s="95"/>
      <c r="P24" s="110"/>
      <c r="Q24" s="89"/>
    </row>
    <row r="25" spans="1:18" x14ac:dyDescent="0.2">
      <c r="A25" s="107" t="s">
        <v>78</v>
      </c>
      <c r="B25" s="107"/>
      <c r="C25" s="109"/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95"/>
      <c r="P25" s="110"/>
      <c r="Q25" s="89"/>
    </row>
    <row r="26" spans="1:18" ht="15" x14ac:dyDescent="0.2">
      <c r="A26" s="112" t="s">
        <v>38</v>
      </c>
      <c r="B26" s="113"/>
      <c r="C26" s="109"/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95"/>
      <c r="P26" s="110"/>
      <c r="Q26" s="89"/>
    </row>
    <row r="27" spans="1:18" ht="15" x14ac:dyDescent="0.2">
      <c r="A27" s="112"/>
      <c r="B27" s="113"/>
      <c r="C27" s="1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97"/>
      <c r="P27" s="110"/>
      <c r="Q27" s="89"/>
    </row>
    <row r="28" spans="1:18" ht="18" x14ac:dyDescent="0.25">
      <c r="A28" s="140" t="s">
        <v>102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O28" s="97"/>
    </row>
    <row r="29" spans="1:18" ht="18" x14ac:dyDescent="0.25">
      <c r="A29" s="114"/>
      <c r="B29" s="107"/>
      <c r="C29" s="107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95"/>
    </row>
    <row r="30" spans="1:18" ht="18" x14ac:dyDescent="0.25">
      <c r="A30" s="117"/>
      <c r="B30" s="118"/>
      <c r="C30" s="118"/>
      <c r="D30" s="7" t="s">
        <v>1</v>
      </c>
      <c r="E30" s="7" t="s">
        <v>2</v>
      </c>
      <c r="F30" s="7" t="s">
        <v>3</v>
      </c>
      <c r="G30" s="7" t="s">
        <v>4</v>
      </c>
      <c r="H30" s="7" t="s">
        <v>5</v>
      </c>
      <c r="I30" s="7" t="s">
        <v>6</v>
      </c>
      <c r="J30" s="7" t="s">
        <v>7</v>
      </c>
      <c r="K30" s="7" t="s">
        <v>8</v>
      </c>
      <c r="L30" s="7" t="s">
        <v>9</v>
      </c>
      <c r="M30" s="7" t="s">
        <v>10</v>
      </c>
      <c r="N30" s="7" t="s">
        <v>103</v>
      </c>
      <c r="O30" s="95"/>
    </row>
    <row r="31" spans="1:18" x14ac:dyDescent="0.2">
      <c r="A31" s="119"/>
      <c r="B31" s="119"/>
      <c r="C31" s="119"/>
      <c r="D31" s="120" t="s">
        <v>11</v>
      </c>
      <c r="E31" s="120" t="s">
        <v>11</v>
      </c>
      <c r="F31" s="120" t="s">
        <v>11</v>
      </c>
      <c r="G31" s="120" t="s">
        <v>11</v>
      </c>
      <c r="H31" s="120" t="s">
        <v>11</v>
      </c>
      <c r="I31" s="120" t="s">
        <v>11</v>
      </c>
      <c r="J31" s="120" t="s">
        <v>11</v>
      </c>
      <c r="K31" s="120" t="s">
        <v>11</v>
      </c>
      <c r="L31" s="120" t="s">
        <v>11</v>
      </c>
      <c r="M31" s="120" t="s">
        <v>11</v>
      </c>
      <c r="N31" s="120" t="s">
        <v>11</v>
      </c>
      <c r="O31" s="95"/>
    </row>
    <row r="32" spans="1:18" ht="15" x14ac:dyDescent="0.2">
      <c r="A32" s="106" t="s">
        <v>70</v>
      </c>
      <c r="B32" s="121"/>
      <c r="C32" s="12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95"/>
      <c r="P32" s="110"/>
      <c r="Q32" s="89"/>
    </row>
    <row r="33" spans="1:17" x14ac:dyDescent="0.2">
      <c r="A33" s="115" t="s">
        <v>79</v>
      </c>
      <c r="B33" s="107"/>
      <c r="C33" s="109"/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-6000</v>
      </c>
      <c r="K33" s="14">
        <v>0</v>
      </c>
      <c r="L33" s="14">
        <v>-4000</v>
      </c>
      <c r="M33" s="14">
        <v>0</v>
      </c>
      <c r="N33" s="14">
        <v>0</v>
      </c>
      <c r="O33" s="95"/>
      <c r="P33" s="110"/>
      <c r="Q33" s="89"/>
    </row>
    <row r="34" spans="1:17" x14ac:dyDescent="0.2">
      <c r="A34" s="115" t="s">
        <v>80</v>
      </c>
      <c r="B34" s="107"/>
      <c r="C34" s="109"/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95"/>
      <c r="P34" s="110"/>
      <c r="Q34" s="89"/>
    </row>
    <row r="35" spans="1:17" x14ac:dyDescent="0.2">
      <c r="A35" s="115" t="s">
        <v>81</v>
      </c>
      <c r="B35" s="107"/>
      <c r="C35" s="109"/>
      <c r="D35" s="14">
        <v>-61757</v>
      </c>
      <c r="E35" s="14">
        <v>-46761</v>
      </c>
      <c r="F35" s="14">
        <v>-43673</v>
      </c>
      <c r="G35" s="14">
        <v>-51960</v>
      </c>
      <c r="H35" s="14">
        <v>-53502</v>
      </c>
      <c r="I35" s="14">
        <v>-50460</v>
      </c>
      <c r="J35" s="14">
        <v>-61963</v>
      </c>
      <c r="K35" s="14">
        <v>-60082</v>
      </c>
      <c r="L35" s="14">
        <v>-60389</v>
      </c>
      <c r="M35" s="14">
        <v>-63711</v>
      </c>
      <c r="N35" s="14">
        <v>-65303.774999999994</v>
      </c>
      <c r="O35" s="97"/>
      <c r="P35" s="110"/>
      <c r="Q35" s="89"/>
    </row>
    <row r="36" spans="1:17" x14ac:dyDescent="0.2">
      <c r="A36" s="115" t="s">
        <v>82</v>
      </c>
      <c r="B36" s="107"/>
      <c r="C36" s="109"/>
      <c r="D36" s="14">
        <v>-4060</v>
      </c>
      <c r="E36" s="14">
        <v>-2320</v>
      </c>
      <c r="F36" s="14">
        <v>-4020</v>
      </c>
      <c r="G36" s="14">
        <v>-2020</v>
      </c>
      <c r="H36" s="14">
        <v>-2120</v>
      </c>
      <c r="I36" s="14">
        <v>-20</v>
      </c>
      <c r="J36" s="14">
        <v>-1020</v>
      </c>
      <c r="K36" s="14">
        <v>-1020</v>
      </c>
      <c r="L36" s="14">
        <v>-20</v>
      </c>
      <c r="M36" s="14">
        <v>0</v>
      </c>
      <c r="N36" s="14">
        <v>0</v>
      </c>
      <c r="O36" s="103"/>
      <c r="P36" s="110"/>
      <c r="Q36" s="89"/>
    </row>
    <row r="37" spans="1:17" x14ac:dyDescent="0.2">
      <c r="A37" s="115" t="s">
        <v>83</v>
      </c>
      <c r="B37" s="107"/>
      <c r="C37" s="109"/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22"/>
      <c r="P37" s="110"/>
      <c r="Q37" s="89"/>
    </row>
    <row r="38" spans="1:17" x14ac:dyDescent="0.2">
      <c r="A38" s="107" t="s">
        <v>84</v>
      </c>
      <c r="B38" s="107"/>
      <c r="C38" s="123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22"/>
      <c r="P38" s="110"/>
      <c r="Q38" s="89"/>
    </row>
    <row r="39" spans="1:17" ht="15" x14ac:dyDescent="0.25">
      <c r="A39" s="124" t="s">
        <v>85</v>
      </c>
      <c r="B39" s="107"/>
      <c r="C39" s="14">
        <f>SUM(C21:C38)</f>
        <v>0</v>
      </c>
      <c r="D39" s="14">
        <f>SUM(D21:D38)</f>
        <v>-51577</v>
      </c>
      <c r="E39" s="14">
        <f>SUM(E21:E38)</f>
        <v>-34655</v>
      </c>
      <c r="F39" s="14">
        <f>SUM(F21:F38)</f>
        <v>-42877</v>
      </c>
      <c r="G39" s="14">
        <f>SUM(G21:G38)</f>
        <v>-49850</v>
      </c>
      <c r="H39" s="14">
        <f>SUM(H21:H38)</f>
        <v>-51256</v>
      </c>
      <c r="I39" s="14">
        <f>SUM(I21:I38)</f>
        <v>-45857</v>
      </c>
      <c r="J39" s="14">
        <f>SUM(J21:J38)</f>
        <v>-64780</v>
      </c>
      <c r="K39" s="14">
        <f>SUM(K21:K38)</f>
        <v>-56739</v>
      </c>
      <c r="L39" s="14">
        <f>SUM(L21:L38)</f>
        <v>-60239</v>
      </c>
      <c r="M39" s="14">
        <f>SUM(M21:M38)</f>
        <v>-60996</v>
      </c>
      <c r="N39" s="14">
        <f>SUM(N21:N38)</f>
        <v>-62520.899999999994</v>
      </c>
      <c r="O39" s="125"/>
      <c r="P39" s="110"/>
      <c r="Q39" s="89"/>
    </row>
    <row r="40" spans="1:17" ht="15" x14ac:dyDescent="0.2">
      <c r="A40" s="112"/>
      <c r="B40" s="113"/>
      <c r="C40" s="113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8"/>
    </row>
    <row r="41" spans="1:17" ht="15.75" x14ac:dyDescent="0.25">
      <c r="A41" s="108" t="s">
        <v>86</v>
      </c>
      <c r="B41" s="108"/>
      <c r="C41" s="108"/>
      <c r="D41" s="14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03"/>
    </row>
    <row r="42" spans="1:17" x14ac:dyDescent="0.2">
      <c r="A42" s="106" t="s">
        <v>67</v>
      </c>
      <c r="B42" s="111"/>
      <c r="C42" s="111"/>
      <c r="D42" s="129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03"/>
    </row>
    <row r="43" spans="1:17" x14ac:dyDescent="0.2">
      <c r="A43" s="107" t="s">
        <v>87</v>
      </c>
      <c r="B43" s="107"/>
      <c r="C43" s="109"/>
      <c r="D43" s="14">
        <v>9262</v>
      </c>
      <c r="E43" s="14">
        <v>6350</v>
      </c>
      <c r="F43" s="14">
        <v>4201</v>
      </c>
      <c r="G43" s="14">
        <v>6900</v>
      </c>
      <c r="H43" s="14">
        <v>5443</v>
      </c>
      <c r="I43" s="14">
        <v>2805</v>
      </c>
      <c r="J43" s="14">
        <v>6579</v>
      </c>
      <c r="K43" s="14">
        <v>2307</v>
      </c>
      <c r="L43" s="14">
        <v>3136</v>
      </c>
      <c r="M43" s="14">
        <v>3665</v>
      </c>
      <c r="N43" s="14">
        <v>3756.6249999999995</v>
      </c>
      <c r="O43" s="95"/>
    </row>
    <row r="44" spans="1:17" x14ac:dyDescent="0.2">
      <c r="A44" s="107" t="s">
        <v>88</v>
      </c>
      <c r="B44" s="107"/>
      <c r="C44" s="109"/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95"/>
    </row>
    <row r="45" spans="1:17" ht="15" x14ac:dyDescent="0.2">
      <c r="A45" s="106" t="s">
        <v>70</v>
      </c>
      <c r="B45" s="121"/>
      <c r="C45" s="13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03"/>
    </row>
    <row r="46" spans="1:17" x14ac:dyDescent="0.2">
      <c r="A46" s="115" t="s">
        <v>89</v>
      </c>
      <c r="B46" s="107"/>
      <c r="C46" s="109"/>
      <c r="D46" s="14">
        <v>-5758</v>
      </c>
      <c r="E46" s="14">
        <v>-6588</v>
      </c>
      <c r="F46" s="14">
        <v>-6773</v>
      </c>
      <c r="G46" s="14">
        <v>-6513</v>
      </c>
      <c r="H46" s="14">
        <v>-6911</v>
      </c>
      <c r="I46" s="14">
        <v>-7006</v>
      </c>
      <c r="J46" s="14">
        <v>-6249</v>
      </c>
      <c r="K46" s="14">
        <v>-7028</v>
      </c>
      <c r="L46" s="14">
        <v>-6647</v>
      </c>
      <c r="M46" s="14">
        <v>-6045</v>
      </c>
      <c r="N46" s="14">
        <v>1232</v>
      </c>
      <c r="O46" s="95"/>
    </row>
    <row r="47" spans="1:17" x14ac:dyDescent="0.2">
      <c r="A47" s="115" t="s">
        <v>90</v>
      </c>
      <c r="B47" s="107"/>
      <c r="C47" s="109"/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95"/>
    </row>
    <row r="48" spans="1:17" x14ac:dyDescent="0.2">
      <c r="A48" s="115" t="s">
        <v>91</v>
      </c>
      <c r="B48" s="107"/>
      <c r="C48" s="12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95"/>
    </row>
    <row r="49" spans="1:15" ht="15" x14ac:dyDescent="0.25">
      <c r="A49" s="124" t="s">
        <v>92</v>
      </c>
      <c r="B49" s="107"/>
      <c r="C49" s="14">
        <f>SUM(C43:C48)</f>
        <v>0</v>
      </c>
      <c r="D49" s="14">
        <f>SUM(D43:D48)</f>
        <v>3504</v>
      </c>
      <c r="E49" s="14">
        <f t="shared" ref="E49:N49" si="0">SUM(E43:E48)</f>
        <v>-238</v>
      </c>
      <c r="F49" s="14">
        <f t="shared" si="0"/>
        <v>-2572</v>
      </c>
      <c r="G49" s="14">
        <f t="shared" si="0"/>
        <v>387</v>
      </c>
      <c r="H49" s="14">
        <f t="shared" si="0"/>
        <v>-1468</v>
      </c>
      <c r="I49" s="14">
        <f t="shared" si="0"/>
        <v>-4201</v>
      </c>
      <c r="J49" s="14">
        <f t="shared" si="0"/>
        <v>330</v>
      </c>
      <c r="K49" s="14">
        <f t="shared" si="0"/>
        <v>-4721</v>
      </c>
      <c r="L49" s="14">
        <f t="shared" si="0"/>
        <v>-3511</v>
      </c>
      <c r="M49" s="14">
        <f t="shared" si="0"/>
        <v>-2380</v>
      </c>
      <c r="N49" s="14">
        <f t="shared" si="0"/>
        <v>4988.625</v>
      </c>
      <c r="O49" s="97"/>
    </row>
    <row r="50" spans="1:15" ht="15" x14ac:dyDescent="0.2">
      <c r="A50" s="112"/>
      <c r="B50" s="113"/>
      <c r="C50" s="113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03"/>
    </row>
    <row r="51" spans="1:15" ht="15.75" x14ac:dyDescent="0.25">
      <c r="A51" s="131" t="s">
        <v>93</v>
      </c>
      <c r="B51" s="113"/>
      <c r="C51" s="126"/>
      <c r="D51" s="126">
        <f>D17+D39+D49</f>
        <v>-5138</v>
      </c>
      <c r="E51" s="126">
        <f>E17+E39+E49</f>
        <v>9391</v>
      </c>
      <c r="F51" s="126">
        <f>F17+F39+F49</f>
        <v>2308</v>
      </c>
      <c r="G51" s="126">
        <f>G17+G39+G49</f>
        <v>5583</v>
      </c>
      <c r="H51" s="126">
        <f>H17+H39+H49</f>
        <v>4155</v>
      </c>
      <c r="I51" s="126">
        <f>I17+I39+I49</f>
        <v>9512.9999999999854</v>
      </c>
      <c r="J51" s="126">
        <f>J17+J39+J49</f>
        <v>-2126</v>
      </c>
      <c r="K51" s="126">
        <f>K17+K39+K49</f>
        <v>4112</v>
      </c>
      <c r="L51" s="126">
        <f>L17+L39+L49</f>
        <v>4313</v>
      </c>
      <c r="M51" s="126">
        <f>M17+M39+M49</f>
        <v>6720</v>
      </c>
      <c r="N51" s="126">
        <f>N17+N39+N49</f>
        <v>15001.61500000002</v>
      </c>
      <c r="O51" s="95"/>
    </row>
    <row r="52" spans="1:15" ht="15" x14ac:dyDescent="0.2">
      <c r="A52" s="112"/>
      <c r="B52" s="113"/>
      <c r="C52" s="109"/>
      <c r="D52" s="126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95"/>
    </row>
    <row r="53" spans="1:15" ht="15" x14ac:dyDescent="0.25">
      <c r="A53" s="113" t="s">
        <v>94</v>
      </c>
      <c r="B53" s="113"/>
      <c r="C53" s="132"/>
      <c r="D53" s="129">
        <v>12891</v>
      </c>
      <c r="E53" s="129">
        <f>D55</f>
        <v>7753</v>
      </c>
      <c r="F53" s="129">
        <f t="shared" ref="F53:N53" si="1">E55</f>
        <v>17144</v>
      </c>
      <c r="G53" s="129">
        <f t="shared" si="1"/>
        <v>19452</v>
      </c>
      <c r="H53" s="129">
        <f t="shared" si="1"/>
        <v>25035</v>
      </c>
      <c r="I53" s="129">
        <f t="shared" si="1"/>
        <v>29190</v>
      </c>
      <c r="J53" s="129">
        <f t="shared" si="1"/>
        <v>38702.999999999985</v>
      </c>
      <c r="K53" s="129">
        <f t="shared" si="1"/>
        <v>36576.999999999985</v>
      </c>
      <c r="L53" s="129">
        <f t="shared" si="1"/>
        <v>40688.999999999985</v>
      </c>
      <c r="M53" s="129">
        <f t="shared" si="1"/>
        <v>45001.999999999985</v>
      </c>
      <c r="N53" s="129">
        <f t="shared" si="1"/>
        <v>51721.999999999985</v>
      </c>
      <c r="O53" s="95"/>
    </row>
    <row r="54" spans="1:15" ht="15" x14ac:dyDescent="0.2">
      <c r="A54" s="112"/>
      <c r="B54" s="113"/>
      <c r="C54" s="133"/>
      <c r="D54" s="126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97"/>
    </row>
    <row r="55" spans="1:15" ht="15" x14ac:dyDescent="0.25">
      <c r="A55" s="134" t="s">
        <v>95</v>
      </c>
      <c r="B55" s="107"/>
      <c r="C55" s="135"/>
      <c r="D55" s="129">
        <f t="shared" ref="D55:N55" si="2">D51+D53</f>
        <v>7753</v>
      </c>
      <c r="E55" s="129">
        <f t="shared" si="2"/>
        <v>17144</v>
      </c>
      <c r="F55" s="129">
        <f t="shared" si="2"/>
        <v>19452</v>
      </c>
      <c r="G55" s="129">
        <f t="shared" si="2"/>
        <v>25035</v>
      </c>
      <c r="H55" s="129">
        <f t="shared" si="2"/>
        <v>29190</v>
      </c>
      <c r="I55" s="129">
        <f t="shared" si="2"/>
        <v>38702.999999999985</v>
      </c>
      <c r="J55" s="129">
        <f t="shared" si="2"/>
        <v>36576.999999999985</v>
      </c>
      <c r="K55" s="129">
        <f t="shared" si="2"/>
        <v>40688.999999999985</v>
      </c>
      <c r="L55" s="129">
        <f t="shared" si="2"/>
        <v>45001.999999999985</v>
      </c>
      <c r="M55" s="129">
        <f t="shared" si="2"/>
        <v>51721.999999999985</v>
      </c>
      <c r="N55" s="129">
        <f t="shared" si="2"/>
        <v>66723.615000000005</v>
      </c>
      <c r="O55" s="136"/>
    </row>
    <row r="56" spans="1:15" x14ac:dyDescent="0.2">
      <c r="O56" s="137"/>
    </row>
  </sheetData>
  <mergeCells count="2">
    <mergeCell ref="A1:M1"/>
    <mergeCell ref="A28:M28"/>
  </mergeCells>
  <pageMargins left="0.70866141732283472" right="0.70866141732283472" top="0.74803149606299213" bottom="0.74803149606299213" header="0.31496062992125984" footer="0.31496062992125984"/>
  <pageSetup paperSize="9" scale="81" fitToHeight="6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 Statement No SRV</vt:lpstr>
      <vt:lpstr>Financial Position No SRV</vt:lpstr>
      <vt:lpstr>Cashflow No SRV</vt:lpstr>
      <vt:lpstr>Income Statement SRV</vt:lpstr>
      <vt:lpstr>Financial Position SRV</vt:lpstr>
      <vt:lpstr>Cashflow SRV</vt:lpstr>
    </vt:vector>
  </TitlesOfParts>
  <Company>Shoalhaven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Phelan</dc:creator>
  <cp:lastModifiedBy>Vanessa Phelan</cp:lastModifiedBy>
  <cp:lastPrinted>2017-02-13T01:43:51Z</cp:lastPrinted>
  <dcterms:created xsi:type="dcterms:W3CDTF">2017-02-13T01:32:28Z</dcterms:created>
  <dcterms:modified xsi:type="dcterms:W3CDTF">2018-02-08T23:41:40Z</dcterms:modified>
</cp:coreProperties>
</file>